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 me" state="visible" r:id="rId4"/>
    <sheet sheetId="2" name="Your numbers" state="visible" r:id="rId5"/>
    <sheet sheetId="3" name="Worked example" state="visible" r:id="rId6"/>
  </sheets>
  <calcPr calcId="171027"/>
</workbook>
</file>

<file path=xl/sharedStrings.xml><?xml version="1.0" encoding="utf-8"?>
<sst xmlns="http://schemas.openxmlformats.org/spreadsheetml/2006/main" count="696" uniqueCount="149">
  <si>
    <t>CMS quote-comparison worksheet</t>
  </si>
  <si>
    <t>Compare staying on your current platform against two alternatives, on your own numbers, over the same three years. Companion to the CMS TCO entry at wayf.ai/glossary/cms-tco/, which explains the five cost lines this sheet is built on.</t>
  </si>
  <si>
    <t>How to use it</t>
  </si>
  <si>
    <t>•</t>
  </si>
  <si>
    <t>Work on the "Your numbers" sheet. "Worked example" is a filled-in copy with invented figures; leave it alone or delete it.</t>
  </si>
  <si>
    <t>Fill the yellow cells. Blue text means you typed it; black means the sheet worked it out.</t>
  </si>
  <si>
    <t>Enter 0 only for a confirmed zero. Leave a line blank when nobody has quoted it. Blanks are counted, and a total built on one is labelled a floor rather than a price.</t>
  </si>
  <si>
    <t>Use one currency and one tax basis for every option. The sheet does no conversion and will not warn you if you mix them.</t>
  </si>
  <si>
    <t>Give every recurring line its own growth rate. A licence uplift clause, traffic growth and salary inflation do not move at the same speed.</t>
  </si>
  <si>
    <t>Set the scenario to "Higher cost" to raise every line you marked Low confidence by the uplift percentage. That is the fastest way to see which soft assumption reverses the answer.</t>
  </si>
  <si>
    <t>The five cost lines</t>
  </si>
  <si>
    <t>Licences and seats. The recurring vendor fee at the seat, locale and environment counts you expect to have reached by year three.</t>
  </si>
  <si>
    <t>Hosting and infrastructure. Leave it near zero where a plan bundles it, and say so in the notes, so a bundled cost is not counted twice.</t>
  </si>
  <si>
    <t>Development. Implementation, migration, integrations, maintenance and the roadmap after launch. Frequently the largest of the five.</t>
  </si>
  <si>
    <t>Content operations. Editor and translator time, agency help, and the tooling around the CMS.</t>
  </si>
  <si>
    <t>Exit cost. Export, conversion and the rebuild on whatever comes next. It lands at the end of the horizon.</t>
  </si>
  <si>
    <t>Four ways this goes wrong</t>
  </si>
  <si>
    <t>Double-counting bundled hosting. If the licence includes it, the hosting line is not a second charge.</t>
  </si>
  <si>
    <t>Counting internal engineers and an overlapping retainer as two separate lines when they do the same work.</t>
  </si>
  <si>
    <t>Counting migration once as a one-off and again inside an amortised figure.</t>
  </si>
  <si>
    <t>Counting content operations inside a vendor's managed-service fee and again on your own line.</t>
  </si>
  <si>
    <t>What this cannot tell you</t>
  </si>
  <si>
    <t>It is a comparison aid, not a quote. Nothing here is a price, a guaranteed saving or a recommendation to migrate.</t>
  </si>
  <si>
    <t>Amounts are nominal. There is no discounting, no present-value calculation and no inflation model beyond the growth rate you set per line.</t>
  </si>
  <si>
    <t>It cannot tell you whether a quote is complete. A vendor who leaves something out will look cheaper, and only your own reading of their quote catches that.</t>
  </si>
  <si>
    <t>It carries no vendor prices. Every figure is one you supply, because published pricing moves and an unpublished enterprise price is not knowable from outside.</t>
  </si>
  <si>
    <t>It does not price risk, quality, editorial experience or the cost of being wrong. Those decide plenty of platform choices and none of them are cash lines.</t>
  </si>
  <si>
    <t>WAYF is a Payload partner agency, so treat our framing as interested. The arithmetic here is vendor-neutral and takes whatever numbers you put into it.</t>
  </si>
  <si>
    <t>Your numbers</t>
  </si>
  <si>
    <t>Yellow cells are yours to fill in. Enter 0 for a confirmed zero and leave a line blank when nobody has quoted it. Blanks are counted and flagged.</t>
  </si>
  <si>
    <t>Estate assumptions</t>
  </si>
  <si>
    <t>Currency (one only, no conversions)</t>
  </si>
  <si>
    <t/>
  </si>
  <si>
    <t>Tax basis (keep it the same for every option)</t>
  </si>
  <si>
    <t>Year 1 starts</t>
  </si>
  <si>
    <t>Editor seats by year 3</t>
  </si>
  <si>
    <t>Locales by year 3</t>
  </si>
  <si>
    <t>Environments</t>
  </si>
  <si>
    <t>Content items / media volume</t>
  </si>
  <si>
    <t>Traffic / API use by year 3</t>
  </si>
  <si>
    <t>Integrations in scope</t>
  </si>
  <si>
    <t>Operational capacity we have today</t>
  </si>
  <si>
    <t>Scenario</t>
  </si>
  <si>
    <t>Base</t>
  </si>
  <si>
    <t>Type "Higher cost" to stress every line you marked Low confidence</t>
  </si>
  <si>
    <t>Uplift on Low-confidence lines</t>
  </si>
  <si>
    <t>Applied only when the scenario above says Higher cost</t>
  </si>
  <si>
    <t>Three-year totals</t>
  </si>
  <si>
    <t>Option</t>
  </si>
  <si>
    <t>Three-year total</t>
  </si>
  <si>
    <t>Not quoted</t>
  </si>
  <si>
    <t>Status</t>
  </si>
  <si>
    <t>Stay on your current platform</t>
  </si>
  <si>
    <t>Alternative A</t>
  </si>
  <si>
    <t>Alternative B</t>
  </si>
  <si>
    <t>Cheapest on these numbers</t>
  </si>
  <si>
    <t>A total built on a blank line is a floor, not a price.</t>
  </si>
  <si>
    <t>Cost line</t>
  </si>
  <si>
    <t>Line item</t>
  </si>
  <si>
    <t>When it lands</t>
  </si>
  <si>
    <t>Your figure</t>
  </si>
  <si>
    <t>Growth a year</t>
  </si>
  <si>
    <t>Year 2 override</t>
  </si>
  <si>
    <t>Year 3 override</t>
  </si>
  <si>
    <t>Year 0</t>
  </si>
  <si>
    <t>Year 1</t>
  </si>
  <si>
    <t>Year 2</t>
  </si>
  <si>
    <t>Year 3</t>
  </si>
  <si>
    <t>Exit</t>
  </si>
  <si>
    <t>Estimate owner</t>
  </si>
  <si>
    <t>Source and date</t>
  </si>
  <si>
    <t>Confidence</t>
  </si>
  <si>
    <t>Notes</t>
  </si>
  <si>
    <t>Development</t>
  </si>
  <si>
    <t>Implementation and build</t>
  </si>
  <si>
    <t>One-off</t>
  </si>
  <si>
    <t>Content migration</t>
  </si>
  <si>
    <t>Integrations (build)</t>
  </si>
  <si>
    <t>Content operations</t>
  </si>
  <si>
    <t>Training and rollout</t>
  </si>
  <si>
    <t>Licences and seats</t>
  </si>
  <si>
    <t>Recurring</t>
  </si>
  <si>
    <t>Hosting and infrastructure</t>
  </si>
  <si>
    <t>Maintenance and support</t>
  </si>
  <si>
    <t>Ongoing development</t>
  </si>
  <si>
    <t>Integrations rework</t>
  </si>
  <si>
    <t>Exit cost</t>
  </si>
  <si>
    <t>Exit provision</t>
  </si>
  <si>
    <t>End of horizon</t>
  </si>
  <si>
    <t>Not quoted (blank lines)</t>
  </si>
  <si>
    <t>Worked example (fictional)</t>
  </si>
  <si>
    <t>Every figure below is invented, for illustration only. It is not a quote, a benchmark or a WAYF client result.</t>
  </si>
  <si>
    <t>GBP</t>
  </si>
  <si>
    <t>Excluding VAT</t>
  </si>
  <si>
    <t>1 January 2027</t>
  </si>
  <si>
    <t>12,000 items, 400 GB</t>
  </si>
  <si>
    <t>2.5M sessions, 40M API calls</t>
  </si>
  <si>
    <t>CRM, search, analytics, DAM</t>
  </si>
  <si>
    <t>2 platform engineers, no 24/7 rota</t>
  </si>
  <si>
    <t>Platform team</t>
  </si>
  <si>
    <t>Upgrade estimate, 4 Sep 2026</t>
  </si>
  <si>
    <t>Medium</t>
  </si>
  <si>
    <t>Version upgrade run as its own project</t>
  </si>
  <si>
    <t>Confirmed, 4 Sep 2026</t>
  </si>
  <si>
    <t>High</t>
  </si>
  <si>
    <t>Nothing to migrate</t>
  </si>
  <si>
    <t>Integrations already built</t>
  </si>
  <si>
    <t>Marketing ops</t>
  </si>
  <si>
    <t>Internal estimate, 4 Sep 2026</t>
  </si>
  <si>
    <t>Refresher training after the upgrade</t>
  </si>
  <si>
    <t>Procurement</t>
  </si>
  <si>
    <t>Renewal quote, 1 Sep 2026</t>
  </si>
  <si>
    <t>Uplift clause in the contract</t>
  </si>
  <si>
    <t>Cloud bill, Aug 2026</t>
  </si>
  <si>
    <t>Non-production environments included</t>
  </si>
  <si>
    <t>Engineering</t>
  </si>
  <si>
    <t>Retainer, 1 Sep 2026</t>
  </si>
  <si>
    <t>Roadmap plan, 4 Sep 2026</t>
  </si>
  <si>
    <t>Planned days at a loaded rate</t>
  </si>
  <si>
    <t>Low</t>
  </si>
  <si>
    <t>Rework when a connected system changes</t>
  </si>
  <si>
    <t>Marketing</t>
  </si>
  <si>
    <t>Headcount plan, 4 Sep 2026</t>
  </si>
  <si>
    <t>Editor and translator time</t>
  </si>
  <si>
    <t>Nobody yet</t>
  </si>
  <si>
    <t>Not applicable</t>
  </si>
  <si>
    <t>Not leaving, so no exit provision this horizon</t>
  </si>
  <si>
    <t>Vendor A</t>
  </si>
  <si>
    <t>Fixed-price quote, 8 Sep 2026</t>
  </si>
  <si>
    <t>Priced per item at our stated volume</t>
  </si>
  <si>
    <t>Internal estimate, 8 Sep 2026</t>
  </si>
  <si>
    <t>Quote, 8 Sep 2026</t>
  </si>
  <si>
    <t>Year 3 is a tier jump the vendor quoted, not a percentage: typed into the override</t>
  </si>
  <si>
    <t>Hosting bundled; this is front-end rendering only</t>
  </si>
  <si>
    <t>Roadmap plan, 8 Sep 2026</t>
  </si>
  <si>
    <t>Deliberately left blank: this is what an unquoted line looks like</t>
  </si>
  <si>
    <t>Headcount plan, 8 Sep 2026</t>
  </si>
  <si>
    <t>Export and rebuild allowance at the end of the horizon</t>
  </si>
  <si>
    <t>Vendor B</t>
  </si>
  <si>
    <t>Fixed-price quote, 9 Sep 2026</t>
  </si>
  <si>
    <t>Internal estimate, 9 Sep 2026</t>
  </si>
  <si>
    <t>Confirmed, 9 Sep 2026</t>
  </si>
  <si>
    <t>Open-source core: a confirmed zero, not an unknown</t>
  </si>
  <si>
    <t>Provider estimate, 9 Sep 2026</t>
  </si>
  <si>
    <t>We host it, so this line carries the weight</t>
  </si>
  <si>
    <t>Includes patching and upgrades we now own</t>
  </si>
  <si>
    <t>Roadmap plan, 9 Sep 2026</t>
  </si>
  <si>
    <t>Headcount plan, 9 Sep 2026</t>
  </si>
  <si>
    <t>Lower: content and config stay in open formats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</si>
</sst>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quot;-&quot;"/>
  </numFmts>
  <fonts count="6" x14ac:knownFonts="1">
    <font>
      <color theme="1"/>
      <family val="2"/>
      <scheme val="minor"/>
      <sz val="11"/>
      <name val="Calibri"/>
    </font>
    <font>
      <b/>
      <sz val="14"/>
      <name val="Arial"/>
    </font>
    <font>
      <sz val="10"/>
      <name val="Arial"/>
    </font>
    <font>
      <b/>
      <sz val="12"/>
      <name val="Arial"/>
    </font>
    <font>
      <color rgb="FF0000FF"/>
      <sz val="10"/>
      <name val="Arial"/>
    </font>
    <font>
      <b/>
      <sz val="10"/>
      <name val="Arial"/>
    </font>
  </fonts>
  <fills count="5">
    <fill>
      <patternFill patternType="none"/>
    </fill>
    <fill>
      <patternFill patternType="gray125"/>
    </fill>
    <fill>
      <patternFill patternType="solid">
        <fgColor rgb="FFFFF2CC"/>
      </patternFill>
    </fill>
    <fill>
      <patternFill patternType="solid">
        <fgColor rgb="FFE8E8E8"/>
      </patternFill>
    </fill>
    <fill>
      <patternFill patternType="solid">
        <fgColor rgb="FFF2F2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2" fillId="0" borderId="0" xfId="0" applyFont="1" applyAlignment="1">
      <alignment horizontal="right" vertical="top"/>
    </xf>
    <xf numFmtId="0" fontId="2" fillId="0" borderId="1" xfId="0" applyFont="1" applyBorder="1" applyAlignment="1">
      <alignment vertical="top" wrapText="1"/>
    </xf>
    <xf numFmtId="0" fontId="4" fillId="2" borderId="1" xfId="0" applyFont="1" applyFill="1" applyBorder="1"/>
    <xf numFmtId="0" fontId="5" fillId="0" borderId="1" xfId="0" applyFont="1" applyBorder="1"/>
    <xf numFmtId="164" fontId="4" fillId="2" borderId="1" xfId="0" applyNumberFormat="1" applyFont="1" applyFill="1" applyBorder="1"/>
    <xf numFmtId="0" fontId="5" fillId="3" borderId="1" xfId="0" applyFont="1" applyFill="1" applyBorder="1"/>
    <xf numFmtId="165" fontId="5" fillId="0" borderId="1" xfId="0" applyNumberFormat="1" applyFont="1" applyBorder="1"/>
    <xf numFmtId="0" fontId="2" fillId="0" borderId="1" xfId="0" applyFont="1" applyBorder="1"/>
    <xf numFmtId="0" fontId="5" fillId="0" borderId="1" xfId="0" applyFont="1" applyBorder="1" applyAlignment="1">
      <alignment vertical="top" wrapText="1"/>
    </xf>
    <xf numFmtId="0" fontId="5" fillId="3" borderId="1" xfId="0" applyFont="1" applyFill="1" applyBorder="1" applyAlignment="1">
      <alignment vertical="top" wrapText="1"/>
    </xf>
    <xf numFmtId="165" fontId="4" fillId="2" borderId="1" xfId="0" applyNumberFormat="1" applyFont="1" applyFill="1" applyBorder="1"/>
    <xf numFmtId="164" fontId="4" fillId="4" borderId="1" xfId="0" applyNumberFormat="1" applyFont="1" applyFill="1" applyBorder="1"/>
    <xf numFmtId="165" fontId="4" fillId="4" borderId="1" xfId="0" applyNumberFormat="1" applyFont="1" applyFill="1" applyBorder="1"/>
    <xf numFmtId="165" fontId="2" fillId="0" borderId="1" xfId="0" applyNumberFormat="1" applyFont="1" applyBorder="1"/>
    <xf numFmtId="0" fontId="4" fillId="2" borderId="1" xfId="0" applyFont="1" applyFill="1" applyBorder="1" applyAlignment="1">
      <alignment vertical="top" wrapText="1"/>
    </xf>
    <xf numFmtId="165" fontId="5" fillId="3" borderId="1"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workbookViewId="0" showGridLines="0"/>
  </sheetViews>
  <sheetFormatPr defaultRowHeight="15" outlineLevelRow="0" outlineLevelCol="0" x14ac:dyDescent="55"/>
  <cols>
    <col min="1" max="1" width="4" customWidth="1"/>
    <col min="2" max="2" width="110" customWidth="1"/>
  </cols>
  <sheetData>
    <row r="1" ht="20" customHeight="1" spans="2:2" x14ac:dyDescent="0.25">
      <c r="B1" s="1" t="s">
        <v>0</v>
      </c>
    </row>
    <row r="2" ht="28" customHeight="1" spans="2:2" x14ac:dyDescent="0.25">
      <c r="B2" s="2" t="s">
        <v>1</v>
      </c>
    </row>
    <row r="3" ht="20" customHeight="1" spans="2:2" x14ac:dyDescent="0.25">
      <c r="B3" s="3" t="s">
        <v>2</v>
      </c>
    </row>
    <row r="4" ht="28" customHeight="1" spans="1:2" x14ac:dyDescent="0.25">
      <c r="A4" s="4" t="s">
        <v>3</v>
      </c>
      <c r="B4" s="2" t="s">
        <v>4</v>
      </c>
    </row>
    <row r="5" ht="28" customHeight="1" spans="1:2" x14ac:dyDescent="0.25">
      <c r="A5" s="4" t="s">
        <v>3</v>
      </c>
      <c r="B5" s="2" t="s">
        <v>5</v>
      </c>
    </row>
    <row r="6" ht="28" customHeight="1" spans="1:2" x14ac:dyDescent="0.25">
      <c r="A6" s="4" t="s">
        <v>3</v>
      </c>
      <c r="B6" s="2" t="s">
        <v>6</v>
      </c>
    </row>
    <row r="7" ht="28" customHeight="1" spans="1:2" x14ac:dyDescent="0.25">
      <c r="A7" s="4" t="s">
        <v>3</v>
      </c>
      <c r="B7" s="2" t="s">
        <v>7</v>
      </c>
    </row>
    <row r="8" ht="28" customHeight="1" spans="1:2" x14ac:dyDescent="0.25">
      <c r="A8" s="4" t="s">
        <v>3</v>
      </c>
      <c r="B8" s="2" t="s">
        <v>8</v>
      </c>
    </row>
    <row r="9" ht="28" customHeight="1" spans="1:2" x14ac:dyDescent="0.25">
      <c r="A9" s="4" t="s">
        <v>3</v>
      </c>
      <c r="B9" s="2" t="s">
        <v>9</v>
      </c>
    </row>
    <row r="10" ht="20" customHeight="1" spans="2:2" x14ac:dyDescent="0.25">
      <c r="B10" s="3" t="s">
        <v>10</v>
      </c>
    </row>
    <row r="11" ht="28" customHeight="1" spans="1:2" x14ac:dyDescent="0.25">
      <c r="A11" s="4" t="s">
        <v>3</v>
      </c>
      <c r="B11" s="2" t="s">
        <v>11</v>
      </c>
    </row>
    <row r="12" ht="28" customHeight="1" spans="1:2" x14ac:dyDescent="0.25">
      <c r="A12" s="4" t="s">
        <v>3</v>
      </c>
      <c r="B12" s="2" t="s">
        <v>12</v>
      </c>
    </row>
    <row r="13" ht="28" customHeight="1" spans="1:2" x14ac:dyDescent="0.25">
      <c r="A13" s="4" t="s">
        <v>3</v>
      </c>
      <c r="B13" s="2" t="s">
        <v>13</v>
      </c>
    </row>
    <row r="14" ht="28" customHeight="1" spans="1:2" x14ac:dyDescent="0.25">
      <c r="A14" s="4" t="s">
        <v>3</v>
      </c>
      <c r="B14" s="2" t="s">
        <v>14</v>
      </c>
    </row>
    <row r="15" ht="28" customHeight="1" spans="1:2" x14ac:dyDescent="0.25">
      <c r="A15" s="4" t="s">
        <v>3</v>
      </c>
      <c r="B15" s="2" t="s">
        <v>15</v>
      </c>
    </row>
    <row r="16" ht="20" customHeight="1" spans="2:2" x14ac:dyDescent="0.25">
      <c r="B16" s="3" t="s">
        <v>16</v>
      </c>
    </row>
    <row r="17" ht="28" customHeight="1" spans="1:2" x14ac:dyDescent="0.25">
      <c r="A17" s="4" t="s">
        <v>3</v>
      </c>
      <c r="B17" s="2" t="s">
        <v>17</v>
      </c>
    </row>
    <row r="18" ht="28" customHeight="1" spans="1:2" x14ac:dyDescent="0.25">
      <c r="A18" s="4" t="s">
        <v>3</v>
      </c>
      <c r="B18" s="2" t="s">
        <v>18</v>
      </c>
    </row>
    <row r="19" ht="28" customHeight="1" spans="1:2" x14ac:dyDescent="0.25">
      <c r="A19" s="4" t="s">
        <v>3</v>
      </c>
      <c r="B19" s="2" t="s">
        <v>19</v>
      </c>
    </row>
    <row r="20" ht="28" customHeight="1" spans="1:2" x14ac:dyDescent="0.25">
      <c r="A20" s="4" t="s">
        <v>3</v>
      </c>
      <c r="B20" s="2" t="s">
        <v>20</v>
      </c>
    </row>
    <row r="21" ht="20" customHeight="1" spans="2:2" x14ac:dyDescent="0.25">
      <c r="B21" s="3" t="s">
        <v>21</v>
      </c>
    </row>
    <row r="22" ht="28" customHeight="1" spans="1:2" x14ac:dyDescent="0.25">
      <c r="A22" s="4" t="s">
        <v>3</v>
      </c>
      <c r="B22" s="2" t="s">
        <v>22</v>
      </c>
    </row>
    <row r="23" ht="28" customHeight="1" spans="1:2" x14ac:dyDescent="0.25">
      <c r="A23" s="4" t="s">
        <v>3</v>
      </c>
      <c r="B23" s="2" t="s">
        <v>23</v>
      </c>
    </row>
    <row r="24" ht="28" customHeight="1" spans="1:2" x14ac:dyDescent="0.25">
      <c r="A24" s="4" t="s">
        <v>3</v>
      </c>
      <c r="B24" s="2" t="s">
        <v>24</v>
      </c>
    </row>
    <row r="25" ht="28" customHeight="1" spans="1:2" x14ac:dyDescent="0.25">
      <c r="A25" s="4" t="s">
        <v>3</v>
      </c>
      <c r="B25" s="2" t="s">
        <v>25</v>
      </c>
    </row>
    <row r="26" ht="28" customHeight="1" spans="1:2" x14ac:dyDescent="0.25">
      <c r="A26" s="4" t="s">
        <v>3</v>
      </c>
      <c r="B26" s="2" t="s">
        <v>26</v>
      </c>
    </row>
    <row r="27" ht="28" customHeight="1" spans="2:2" x14ac:dyDescent="0.25">
      <c r="B27" s="2" t="s">
        <v>27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workbookViewId="0" showGridLines="0"/>
  </sheetViews>
  <sheetFormatPr defaultRowHeight="15" outlineLevelRow="0" outlineLevelCol="0" x14ac:dyDescent="55"/>
  <cols>
    <col min="1" max="1" width="30" customWidth="1"/>
    <col min="2" max="2" width="26" customWidth="1"/>
    <col min="3" max="3" width="15" customWidth="1"/>
    <col min="4" max="5" width="13" customWidth="1"/>
    <col min="6" max="7" width="14" customWidth="1"/>
    <col min="8" max="12" width="12" customWidth="1"/>
    <col min="13" max="13" width="18" customWidth="1"/>
    <col min="14" max="14" width="26" customWidth="1"/>
    <col min="15" max="15" width="12" customWidth="1"/>
    <col min="16" max="16" width="46" customWidth="1"/>
  </cols>
  <sheetData>
    <row r="1" spans="1:1" x14ac:dyDescent="0.25">
      <c r="A1" s="1" t="s">
        <v>28</v>
      </c>
    </row>
    <row r="2" ht="30" customHeight="1" spans="1:16" x14ac:dyDescent="0.25">
      <c r="A2" s="2" t="s">
        <v>29</v>
      </c>
      <c r="B2" s="2"/>
      <c r="C2" s="2"/>
      <c r="D2" s="2"/>
      <c r="E2" s="2"/>
      <c r="F2" s="2"/>
      <c r="G2" s="2"/>
      <c r="H2" s="2"/>
      <c r="I2" s="2"/>
      <c r="J2" s="2"/>
      <c r="K2" s="2"/>
      <c r="L2" s="2"/>
      <c r="M2" s="2"/>
      <c r="N2" s="2"/>
      <c r="O2" s="2"/>
      <c r="P2" s="2"/>
    </row>
    <row r="4" spans="1:1" x14ac:dyDescent="0.25">
      <c r="A4" s="3" t="s">
        <v>30</v>
      </c>
    </row>
    <row r="5" spans="1:4" x14ac:dyDescent="0.25">
      <c r="A5" s="5" t="s">
        <v>31</v>
      </c>
      <c r="B5" s="6" t="s">
        <v>32</v>
      </c>
      <c r="C5" s="6"/>
      <c r="D5" s="6"/>
    </row>
    <row r="6" spans="1:4" x14ac:dyDescent="0.25">
      <c r="A6" s="5" t="s">
        <v>33</v>
      </c>
      <c r="B6" s="6" t="s">
        <v>32</v>
      </c>
      <c r="C6" s="6"/>
      <c r="D6" s="6"/>
    </row>
    <row r="7" spans="1:4" x14ac:dyDescent="0.25">
      <c r="A7" s="5" t="s">
        <v>34</v>
      </c>
      <c r="B7" s="6" t="s">
        <v>32</v>
      </c>
      <c r="C7" s="6"/>
      <c r="D7" s="6"/>
    </row>
    <row r="8" spans="1:4" x14ac:dyDescent="0.25">
      <c r="A8" s="5" t="s">
        <v>35</v>
      </c>
      <c r="B8" s="6" t="s">
        <v>32</v>
      </c>
      <c r="C8" s="6"/>
      <c r="D8" s="6"/>
    </row>
    <row r="9" spans="1:4" x14ac:dyDescent="0.25">
      <c r="A9" s="5" t="s">
        <v>36</v>
      </c>
      <c r="B9" s="6" t="s">
        <v>32</v>
      </c>
      <c r="C9" s="6"/>
      <c r="D9" s="6"/>
    </row>
    <row r="10" spans="1:4" x14ac:dyDescent="0.25">
      <c r="A10" s="5" t="s">
        <v>37</v>
      </c>
      <c r="B10" s="6" t="s">
        <v>32</v>
      </c>
      <c r="C10" s="6"/>
      <c r="D10" s="6"/>
    </row>
    <row r="11" spans="1:4" x14ac:dyDescent="0.25">
      <c r="A11" s="5" t="s">
        <v>38</v>
      </c>
      <c r="B11" s="6" t="s">
        <v>32</v>
      </c>
      <c r="C11" s="6"/>
      <c r="D11" s="6"/>
    </row>
    <row r="12" spans="1:4" x14ac:dyDescent="0.25">
      <c r="A12" s="5" t="s">
        <v>39</v>
      </c>
      <c r="B12" s="6" t="s">
        <v>32</v>
      </c>
      <c r="C12" s="6"/>
      <c r="D12" s="6"/>
    </row>
    <row r="13" spans="1:4" x14ac:dyDescent="0.25">
      <c r="A13" s="5" t="s">
        <v>40</v>
      </c>
      <c r="B13" s="6" t="s">
        <v>32</v>
      </c>
      <c r="C13" s="6"/>
      <c r="D13" s="6"/>
    </row>
    <row r="14" spans="1:4" x14ac:dyDescent="0.25">
      <c r="A14" s="5" t="s">
        <v>41</v>
      </c>
      <c r="B14" s="6" t="s">
        <v>32</v>
      </c>
      <c r="C14" s="6"/>
      <c r="D14" s="6"/>
    </row>
    <row r="16" spans="1:8" x14ac:dyDescent="0.25">
      <c r="A16" s="7" t="s">
        <v>42</v>
      </c>
      <c r="B16" s="6" t="s">
        <v>43</v>
      </c>
      <c r="C16" s="2" t="s">
        <v>44</v>
      </c>
      <c r="D16" s="2"/>
      <c r="E16" s="2"/>
      <c r="F16" s="2"/>
      <c r="G16" s="2"/>
      <c r="H16" s="2"/>
    </row>
    <row r="17" spans="1:8" x14ac:dyDescent="0.25">
      <c r="A17" s="7" t="s">
        <v>45</v>
      </c>
      <c r="B17" s="8">
        <v>0.25</v>
      </c>
      <c r="C17" s="2" t="s">
        <v>46</v>
      </c>
      <c r="D17" s="2"/>
      <c r="E17" s="2"/>
      <c r="F17" s="2"/>
      <c r="G17" s="2"/>
      <c r="H17" s="2"/>
    </row>
    <row r="19" spans="1:1" x14ac:dyDescent="0.25">
      <c r="A19" s="3" t="s">
        <v>47</v>
      </c>
    </row>
    <row r="20" spans="1:4" x14ac:dyDescent="0.25">
      <c r="A20" s="9" t="s">
        <v>48</v>
      </c>
      <c r="B20" s="9" t="s">
        <v>49</v>
      </c>
      <c r="C20" s="9" t="s">
        <v>50</v>
      </c>
      <c r="D20" s="9" t="s">
        <v>51</v>
      </c>
    </row>
    <row r="21" spans="1:8" x14ac:dyDescent="0.25">
      <c r="A21" s="5" t="s">
        <v>52</v>
      </c>
      <c r="B21" s="10">
        <f>B40</f>
      </c>
      <c r="C21" s="11">
        <f>B39</f>
      </c>
      <c r="D21" s="5">
        <f>C39</f>
      </c>
      <c r="E21" s="5"/>
      <c r="F21" s="5"/>
      <c r="G21" s="5"/>
      <c r="H21" s="5"/>
    </row>
    <row r="22" spans="1:8" x14ac:dyDescent="0.25">
      <c r="A22" s="5" t="s">
        <v>53</v>
      </c>
      <c r="B22" s="10">
        <f>B56</f>
      </c>
      <c r="C22" s="11">
        <f>B55</f>
      </c>
      <c r="D22" s="5">
        <f>C55</f>
      </c>
      <c r="E22" s="5"/>
      <c r="F22" s="5"/>
      <c r="G22" s="5"/>
      <c r="H22" s="5"/>
    </row>
    <row r="23" spans="1:8" x14ac:dyDescent="0.25">
      <c r="A23" s="5" t="s">
        <v>54</v>
      </c>
      <c r="B23" s="10">
        <f>B72</f>
      </c>
      <c r="C23" s="11">
        <f>B71</f>
      </c>
      <c r="D23" s="5">
        <f>C71</f>
      </c>
      <c r="E23" s="5"/>
      <c r="F23" s="5"/>
      <c r="G23" s="5"/>
      <c r="H23" s="5"/>
    </row>
    <row r="24" spans="1:10" x14ac:dyDescent="0.25">
      <c r="A24" s="7" t="s">
        <v>55</v>
      </c>
      <c r="B24" s="12">
        <f>IF(SUM(C21:C23)&gt;0,"Not comparable yet - at least one option has an unquoted line",INDEX(A21:A23,MATCH(MIN(B21:B23),B21:B23,0)))</f>
      </c>
      <c r="C24" s="12"/>
      <c r="D24" s="12"/>
      <c r="E24" s="2" t="s">
        <v>56</v>
      </c>
      <c r="F24" s="2"/>
      <c r="G24" s="2"/>
      <c r="H24" s="2"/>
      <c r="I24" s="2"/>
      <c r="J24" s="2"/>
    </row>
    <row r="26" spans="1:1" x14ac:dyDescent="0.25">
      <c r="A26" s="3" t="s">
        <v>52</v>
      </c>
    </row>
    <row r="27" spans="1:16" x14ac:dyDescent="0.25">
      <c r="A27" s="13" t="s">
        <v>57</v>
      </c>
      <c r="B27" s="13" t="s">
        <v>58</v>
      </c>
      <c r="C27" s="13" t="s">
        <v>59</v>
      </c>
      <c r="D27" s="13" t="s">
        <v>60</v>
      </c>
      <c r="E27" s="13" t="s">
        <v>61</v>
      </c>
      <c r="F27" s="13" t="s">
        <v>62</v>
      </c>
      <c r="G27" s="13" t="s">
        <v>63</v>
      </c>
      <c r="H27" s="13" t="s">
        <v>64</v>
      </c>
      <c r="I27" s="13" t="s">
        <v>65</v>
      </c>
      <c r="J27" s="13" t="s">
        <v>66</v>
      </c>
      <c r="K27" s="13" t="s">
        <v>67</v>
      </c>
      <c r="L27" s="13" t="s">
        <v>68</v>
      </c>
      <c r="M27" s="13" t="s">
        <v>69</v>
      </c>
      <c r="N27" s="13" t="s">
        <v>70</v>
      </c>
      <c r="O27" s="13" t="s">
        <v>71</v>
      </c>
      <c r="P27" s="13" t="s">
        <v>72</v>
      </c>
    </row>
    <row r="28" spans="1:16" x14ac:dyDescent="0.25">
      <c r="A28" s="5" t="s">
        <v>73</v>
      </c>
      <c r="B28" s="5" t="s">
        <v>74</v>
      </c>
      <c r="C28" s="11" t="s">
        <v>75</v>
      </c>
      <c r="D28" s="14"/>
      <c r="E28" s="15"/>
      <c r="F28" s="16"/>
      <c r="G28" s="16"/>
      <c r="H28" s="17">
        <f>IF(D28="","",IF(C28="One-off",D28*IF(AND($B16="Higher cost",O28="Low"),1+$B$17,1),""))</f>
      </c>
      <c r="I28" s="17">
        <f>IF(D28="","",IF(C28="Recurring",D28*IF(AND($B16="Higher cost",O28="Low"),1+$B$17,1),""))</f>
      </c>
      <c r="J28" s="17">
        <f>IF(I28="","",IF(F28&lt;&gt;"",F28*IF(AND($B16="Higher cost",O28="Low"),1+$B$17,1),I28*(1+IF(E28="",0,E28))))</f>
      </c>
      <c r="K28" s="17">
        <f>IF(J28="","",IF(G28&lt;&gt;"",G28*IF(AND($B16="Higher cost",O28="Low"),1+$B$17,1),J28*(1+IF(E28="",0,E28))))</f>
      </c>
      <c r="L28" s="17">
        <f>IF(D28="","",IF(C28="End of horizon",D28*IF(AND($B16="Higher cost",O28="Low"),1+$B$17,1),""))</f>
      </c>
      <c r="M28" s="18" t="s">
        <v>32</v>
      </c>
      <c r="N28" s="18" t="s">
        <v>32</v>
      </c>
      <c r="O28" s="6" t="s">
        <v>32</v>
      </c>
      <c r="P28" s="18" t="s">
        <v>32</v>
      </c>
    </row>
    <row r="29" spans="1:16" x14ac:dyDescent="0.25">
      <c r="A29" s="5" t="s">
        <v>73</v>
      </c>
      <c r="B29" s="5" t="s">
        <v>76</v>
      </c>
      <c r="C29" s="11" t="s">
        <v>75</v>
      </c>
      <c r="D29" s="14"/>
      <c r="E29" s="15"/>
      <c r="F29" s="16"/>
      <c r="G29" s="16"/>
      <c r="H29" s="17">
        <f>IF(D29="","",IF(C29="One-off",D29*IF(AND($B16="Higher cost",O29="Low"),1+$B$17,1),""))</f>
      </c>
      <c r="I29" s="17">
        <f>IF(D29="","",IF(C29="Recurring",D29*IF(AND($B16="Higher cost",O29="Low"),1+$B$17,1),""))</f>
      </c>
      <c r="J29" s="17">
        <f>IF(I29="","",IF(F29&lt;&gt;"",F29*IF(AND($B16="Higher cost",O29="Low"),1+$B$17,1),I29*(1+IF(E29="",0,E29))))</f>
      </c>
      <c r="K29" s="17">
        <f>IF(J29="","",IF(G29&lt;&gt;"",G29*IF(AND($B16="Higher cost",O29="Low"),1+$B$17,1),J29*(1+IF(E29="",0,E29))))</f>
      </c>
      <c r="L29" s="17">
        <f>IF(D29="","",IF(C29="End of horizon",D29*IF(AND($B16="Higher cost",O29="Low"),1+$B$17,1),""))</f>
      </c>
      <c r="M29" s="18" t="s">
        <v>32</v>
      </c>
      <c r="N29" s="18" t="s">
        <v>32</v>
      </c>
      <c r="O29" s="6" t="s">
        <v>32</v>
      </c>
      <c r="P29" s="18" t="s">
        <v>32</v>
      </c>
    </row>
    <row r="30" spans="1:16" x14ac:dyDescent="0.25">
      <c r="A30" s="5" t="s">
        <v>73</v>
      </c>
      <c r="B30" s="5" t="s">
        <v>77</v>
      </c>
      <c r="C30" s="11" t="s">
        <v>75</v>
      </c>
      <c r="D30" s="14"/>
      <c r="E30" s="15"/>
      <c r="F30" s="16"/>
      <c r="G30" s="16"/>
      <c r="H30" s="17">
        <f>IF(D30="","",IF(C30="One-off",D30*IF(AND($B16="Higher cost",O30="Low"),1+$B$17,1),""))</f>
      </c>
      <c r="I30" s="17">
        <f>IF(D30="","",IF(C30="Recurring",D30*IF(AND($B16="Higher cost",O30="Low"),1+$B$17,1),""))</f>
      </c>
      <c r="J30" s="17">
        <f>IF(I30="","",IF(F30&lt;&gt;"",F30*IF(AND($B16="Higher cost",O30="Low"),1+$B$17,1),I30*(1+IF(E30="",0,E30))))</f>
      </c>
      <c r="K30" s="17">
        <f>IF(J30="","",IF(G30&lt;&gt;"",G30*IF(AND($B16="Higher cost",O30="Low"),1+$B$17,1),J30*(1+IF(E30="",0,E30))))</f>
      </c>
      <c r="L30" s="17">
        <f>IF(D30="","",IF(C30="End of horizon",D30*IF(AND($B16="Higher cost",O30="Low"),1+$B$17,1),""))</f>
      </c>
      <c r="M30" s="18" t="s">
        <v>32</v>
      </c>
      <c r="N30" s="18" t="s">
        <v>32</v>
      </c>
      <c r="O30" s="6" t="s">
        <v>32</v>
      </c>
      <c r="P30" s="18" t="s">
        <v>32</v>
      </c>
    </row>
    <row r="31" spans="1:16" x14ac:dyDescent="0.25">
      <c r="A31" s="5" t="s">
        <v>78</v>
      </c>
      <c r="B31" s="5" t="s">
        <v>79</v>
      </c>
      <c r="C31" s="11" t="s">
        <v>75</v>
      </c>
      <c r="D31" s="14"/>
      <c r="E31" s="15"/>
      <c r="F31" s="16"/>
      <c r="G31" s="16"/>
      <c r="H31" s="17">
        <f>IF(D31="","",IF(C31="One-off",D31*IF(AND($B16="Higher cost",O31="Low"),1+$B$17,1),""))</f>
      </c>
      <c r="I31" s="17">
        <f>IF(D31="","",IF(C31="Recurring",D31*IF(AND($B16="Higher cost",O31="Low"),1+$B$17,1),""))</f>
      </c>
      <c r="J31" s="17">
        <f>IF(I31="","",IF(F31&lt;&gt;"",F31*IF(AND($B16="Higher cost",O31="Low"),1+$B$17,1),I31*(1+IF(E31="",0,E31))))</f>
      </c>
      <c r="K31" s="17">
        <f>IF(J31="","",IF(G31&lt;&gt;"",G31*IF(AND($B16="Higher cost",O31="Low"),1+$B$17,1),J31*(1+IF(E31="",0,E31))))</f>
      </c>
      <c r="L31" s="17">
        <f>IF(D31="","",IF(C31="End of horizon",D31*IF(AND($B16="Higher cost",O31="Low"),1+$B$17,1),""))</f>
      </c>
      <c r="M31" s="18" t="s">
        <v>32</v>
      </c>
      <c r="N31" s="18" t="s">
        <v>32</v>
      </c>
      <c r="O31" s="6" t="s">
        <v>32</v>
      </c>
      <c r="P31" s="18" t="s">
        <v>32</v>
      </c>
    </row>
    <row r="32" spans="1:16" x14ac:dyDescent="0.25">
      <c r="A32" s="5" t="s">
        <v>80</v>
      </c>
      <c r="B32" s="5" t="s">
        <v>80</v>
      </c>
      <c r="C32" s="11" t="s">
        <v>81</v>
      </c>
      <c r="D32" s="14"/>
      <c r="E32" s="8"/>
      <c r="F32" s="14"/>
      <c r="G32" s="14"/>
      <c r="H32" s="17">
        <f>IF(D32="","",IF(C32="One-off",D32*IF(AND($B16="Higher cost",O32="Low"),1+$B$17,1),""))</f>
      </c>
      <c r="I32" s="17">
        <f>IF(D32="","",IF(C32="Recurring",D32*IF(AND($B16="Higher cost",O32="Low"),1+$B$17,1),""))</f>
      </c>
      <c r="J32" s="17">
        <f>IF(I32="","",IF(F32&lt;&gt;"",F32*IF(AND($B16="Higher cost",O32="Low"),1+$B$17,1),I32*(1+IF(E32="",0,E32))))</f>
      </c>
      <c r="K32" s="17">
        <f>IF(J32="","",IF(G32&lt;&gt;"",G32*IF(AND($B16="Higher cost",O32="Low"),1+$B$17,1),J32*(1+IF(E32="",0,E32))))</f>
      </c>
      <c r="L32" s="17">
        <f>IF(D32="","",IF(C32="End of horizon",D32*IF(AND($B16="Higher cost",O32="Low"),1+$B$17,1),""))</f>
      </c>
      <c r="M32" s="18" t="s">
        <v>32</v>
      </c>
      <c r="N32" s="18" t="s">
        <v>32</v>
      </c>
      <c r="O32" s="6" t="s">
        <v>32</v>
      </c>
      <c r="P32" s="18" t="s">
        <v>32</v>
      </c>
    </row>
    <row r="33" spans="1:16" x14ac:dyDescent="0.25">
      <c r="A33" s="5" t="s">
        <v>82</v>
      </c>
      <c r="B33" s="5" t="s">
        <v>82</v>
      </c>
      <c r="C33" s="11" t="s">
        <v>81</v>
      </c>
      <c r="D33" s="14"/>
      <c r="E33" s="8"/>
      <c r="F33" s="14"/>
      <c r="G33" s="14"/>
      <c r="H33" s="17">
        <f>IF(D33="","",IF(C33="One-off",D33*IF(AND($B16="Higher cost",O33="Low"),1+$B$17,1),""))</f>
      </c>
      <c r="I33" s="17">
        <f>IF(D33="","",IF(C33="Recurring",D33*IF(AND($B16="Higher cost",O33="Low"),1+$B$17,1),""))</f>
      </c>
      <c r="J33" s="17">
        <f>IF(I33="","",IF(F33&lt;&gt;"",F33*IF(AND($B16="Higher cost",O33="Low"),1+$B$17,1),I33*(1+IF(E33="",0,E33))))</f>
      </c>
      <c r="K33" s="17">
        <f>IF(J33="","",IF(G33&lt;&gt;"",G33*IF(AND($B16="Higher cost",O33="Low"),1+$B$17,1),J33*(1+IF(E33="",0,E33))))</f>
      </c>
      <c r="L33" s="17">
        <f>IF(D33="","",IF(C33="End of horizon",D33*IF(AND($B16="Higher cost",O33="Low"),1+$B$17,1),""))</f>
      </c>
      <c r="M33" s="18" t="s">
        <v>32</v>
      </c>
      <c r="N33" s="18" t="s">
        <v>32</v>
      </c>
      <c r="O33" s="6" t="s">
        <v>32</v>
      </c>
      <c r="P33" s="18" t="s">
        <v>32</v>
      </c>
    </row>
    <row r="34" spans="1:16" x14ac:dyDescent="0.25">
      <c r="A34" s="5" t="s">
        <v>73</v>
      </c>
      <c r="B34" s="5" t="s">
        <v>83</v>
      </c>
      <c r="C34" s="11" t="s">
        <v>81</v>
      </c>
      <c r="D34" s="14"/>
      <c r="E34" s="8"/>
      <c r="F34" s="14"/>
      <c r="G34" s="14"/>
      <c r="H34" s="17">
        <f>IF(D34="","",IF(C34="One-off",D34*IF(AND($B16="Higher cost",O34="Low"),1+$B$17,1),""))</f>
      </c>
      <c r="I34" s="17">
        <f>IF(D34="","",IF(C34="Recurring",D34*IF(AND($B16="Higher cost",O34="Low"),1+$B$17,1),""))</f>
      </c>
      <c r="J34" s="17">
        <f>IF(I34="","",IF(F34&lt;&gt;"",F34*IF(AND($B16="Higher cost",O34="Low"),1+$B$17,1),I34*(1+IF(E34="",0,E34))))</f>
      </c>
      <c r="K34" s="17">
        <f>IF(J34="","",IF(G34&lt;&gt;"",G34*IF(AND($B16="Higher cost",O34="Low"),1+$B$17,1),J34*(1+IF(E34="",0,E34))))</f>
      </c>
      <c r="L34" s="17">
        <f>IF(D34="","",IF(C34="End of horizon",D34*IF(AND($B16="Higher cost",O34="Low"),1+$B$17,1),""))</f>
      </c>
      <c r="M34" s="18" t="s">
        <v>32</v>
      </c>
      <c r="N34" s="18" t="s">
        <v>32</v>
      </c>
      <c r="O34" s="6" t="s">
        <v>32</v>
      </c>
      <c r="P34" s="18" t="s">
        <v>32</v>
      </c>
    </row>
    <row r="35" spans="1:16" x14ac:dyDescent="0.25">
      <c r="A35" s="5" t="s">
        <v>73</v>
      </c>
      <c r="B35" s="5" t="s">
        <v>84</v>
      </c>
      <c r="C35" s="11" t="s">
        <v>81</v>
      </c>
      <c r="D35" s="14"/>
      <c r="E35" s="8"/>
      <c r="F35" s="14"/>
      <c r="G35" s="14"/>
      <c r="H35" s="17">
        <f>IF(D35="","",IF(C35="One-off",D35*IF(AND($B16="Higher cost",O35="Low"),1+$B$17,1),""))</f>
      </c>
      <c r="I35" s="17">
        <f>IF(D35="","",IF(C35="Recurring",D35*IF(AND($B16="Higher cost",O35="Low"),1+$B$17,1),""))</f>
      </c>
      <c r="J35" s="17">
        <f>IF(I35="","",IF(F35&lt;&gt;"",F35*IF(AND($B16="Higher cost",O35="Low"),1+$B$17,1),I35*(1+IF(E35="",0,E35))))</f>
      </c>
      <c r="K35" s="17">
        <f>IF(J35="","",IF(G35&lt;&gt;"",G35*IF(AND($B16="Higher cost",O35="Low"),1+$B$17,1),J35*(1+IF(E35="",0,E35))))</f>
      </c>
      <c r="L35" s="17">
        <f>IF(D35="","",IF(C35="End of horizon",D35*IF(AND($B16="Higher cost",O35="Low"),1+$B$17,1),""))</f>
      </c>
      <c r="M35" s="18" t="s">
        <v>32</v>
      </c>
      <c r="N35" s="18" t="s">
        <v>32</v>
      </c>
      <c r="O35" s="6" t="s">
        <v>32</v>
      </c>
      <c r="P35" s="18" t="s">
        <v>32</v>
      </c>
    </row>
    <row r="36" spans="1:16" x14ac:dyDescent="0.25">
      <c r="A36" s="5" t="s">
        <v>73</v>
      </c>
      <c r="B36" s="5" t="s">
        <v>85</v>
      </c>
      <c r="C36" s="11" t="s">
        <v>81</v>
      </c>
      <c r="D36" s="14"/>
      <c r="E36" s="8"/>
      <c r="F36" s="14"/>
      <c r="G36" s="14"/>
      <c r="H36" s="17">
        <f>IF(D36="","",IF(C36="One-off",D36*IF(AND($B16="Higher cost",O36="Low"),1+$B$17,1),""))</f>
      </c>
      <c r="I36" s="17">
        <f>IF(D36="","",IF(C36="Recurring",D36*IF(AND($B16="Higher cost",O36="Low"),1+$B$17,1),""))</f>
      </c>
      <c r="J36" s="17">
        <f>IF(I36="","",IF(F36&lt;&gt;"",F36*IF(AND($B16="Higher cost",O36="Low"),1+$B$17,1),I36*(1+IF(E36="",0,E36))))</f>
      </c>
      <c r="K36" s="17">
        <f>IF(J36="","",IF(G36&lt;&gt;"",G36*IF(AND($B16="Higher cost",O36="Low"),1+$B$17,1),J36*(1+IF(E36="",0,E36))))</f>
      </c>
      <c r="L36" s="17">
        <f>IF(D36="","",IF(C36="End of horizon",D36*IF(AND($B16="Higher cost",O36="Low"),1+$B$17,1),""))</f>
      </c>
      <c r="M36" s="18" t="s">
        <v>32</v>
      </c>
      <c r="N36" s="18" t="s">
        <v>32</v>
      </c>
      <c r="O36" s="6" t="s">
        <v>32</v>
      </c>
      <c r="P36" s="18" t="s">
        <v>32</v>
      </c>
    </row>
    <row r="37" spans="1:16" x14ac:dyDescent="0.25">
      <c r="A37" s="5" t="s">
        <v>78</v>
      </c>
      <c r="B37" s="5" t="s">
        <v>78</v>
      </c>
      <c r="C37" s="11" t="s">
        <v>81</v>
      </c>
      <c r="D37" s="14"/>
      <c r="E37" s="8"/>
      <c r="F37" s="14"/>
      <c r="G37" s="14"/>
      <c r="H37" s="17">
        <f>IF(D37="","",IF(C37="One-off",D37*IF(AND($B16="Higher cost",O37="Low"),1+$B$17,1),""))</f>
      </c>
      <c r="I37" s="17">
        <f>IF(D37="","",IF(C37="Recurring",D37*IF(AND($B16="Higher cost",O37="Low"),1+$B$17,1),""))</f>
      </c>
      <c r="J37" s="17">
        <f>IF(I37="","",IF(F37&lt;&gt;"",F37*IF(AND($B16="Higher cost",O37="Low"),1+$B$17,1),I37*(1+IF(E37="",0,E37))))</f>
      </c>
      <c r="K37" s="17">
        <f>IF(J37="","",IF(G37&lt;&gt;"",G37*IF(AND($B16="Higher cost",O37="Low"),1+$B$17,1),J37*(1+IF(E37="",0,E37))))</f>
      </c>
      <c r="L37" s="17">
        <f>IF(D37="","",IF(C37="End of horizon",D37*IF(AND($B16="Higher cost",O37="Low"),1+$B$17,1),""))</f>
      </c>
      <c r="M37" s="18" t="s">
        <v>32</v>
      </c>
      <c r="N37" s="18" t="s">
        <v>32</v>
      </c>
      <c r="O37" s="6" t="s">
        <v>32</v>
      </c>
      <c r="P37" s="18" t="s">
        <v>32</v>
      </c>
    </row>
    <row r="38" spans="1:16" x14ac:dyDescent="0.25">
      <c r="A38" s="5" t="s">
        <v>86</v>
      </c>
      <c r="B38" s="5" t="s">
        <v>87</v>
      </c>
      <c r="C38" s="11" t="s">
        <v>88</v>
      </c>
      <c r="D38" s="14"/>
      <c r="E38" s="15"/>
      <c r="F38" s="16"/>
      <c r="G38" s="16"/>
      <c r="H38" s="17">
        <f>IF(D38="","",IF(C38="One-off",D38*IF(AND($B16="Higher cost",O38="Low"),1+$B$17,1),""))</f>
      </c>
      <c r="I38" s="17">
        <f>IF(D38="","",IF(C38="Recurring",D38*IF(AND($B16="Higher cost",O38="Low"),1+$B$17,1),""))</f>
      </c>
      <c r="J38" s="17">
        <f>IF(I38="","",IF(F38&lt;&gt;"",F38*IF(AND($B16="Higher cost",O38="Low"),1+$B$17,1),I38*(1+IF(E38="",0,E38))))</f>
      </c>
      <c r="K38" s="17">
        <f>IF(J38="","",IF(G38&lt;&gt;"",G38*IF(AND($B16="Higher cost",O38="Low"),1+$B$17,1),J38*(1+IF(E38="",0,E38))))</f>
      </c>
      <c r="L38" s="17">
        <f>IF(D38="","",IF(C38="End of horizon",D38*IF(AND($B16="Higher cost",O38="Low"),1+$B$17,1),""))</f>
      </c>
      <c r="M38" s="18" t="s">
        <v>32</v>
      </c>
      <c r="N38" s="18" t="s">
        <v>32</v>
      </c>
      <c r="O38" s="6" t="s">
        <v>32</v>
      </c>
      <c r="P38" s="18" t="s">
        <v>32</v>
      </c>
    </row>
    <row r="39" spans="1:7" x14ac:dyDescent="0.25">
      <c r="A39" s="7" t="s">
        <v>89</v>
      </c>
      <c r="B39" s="7">
        <f>COUNTBLANK(D28:D38)</f>
      </c>
      <c r="C39" s="12">
        <f>IF(B39=0,"Complete","INCOMPLETE - "&amp;B39&amp;" line(s) not quoted, so this total is a floor")</f>
      </c>
      <c r="D39" s="12"/>
      <c r="E39" s="12"/>
      <c r="F39" s="12"/>
      <c r="G39" s="12"/>
    </row>
    <row r="40" spans="1:12" x14ac:dyDescent="0.25">
      <c r="A40" s="9" t="s">
        <v>49</v>
      </c>
      <c r="B40" s="19">
        <f>SUM(H40:L40)</f>
      </c>
      <c r="H40" s="19">
        <f>SUM(H28:H38)</f>
      </c>
      <c r="I40" s="19">
        <f>SUM(I28:I38)</f>
      </c>
      <c r="J40" s="19">
        <f>SUM(J28:J38)</f>
      </c>
      <c r="K40" s="19">
        <f>SUM(K28:K38)</f>
      </c>
      <c r="L40" s="19">
        <f>SUM(L28:L38)</f>
      </c>
    </row>
    <row r="42" spans="1:1" x14ac:dyDescent="0.25">
      <c r="A42" s="3" t="s">
        <v>53</v>
      </c>
    </row>
    <row r="43" spans="1:16" x14ac:dyDescent="0.25">
      <c r="A43" s="13" t="s">
        <v>57</v>
      </c>
      <c r="B43" s="13" t="s">
        <v>58</v>
      </c>
      <c r="C43" s="13" t="s">
        <v>59</v>
      </c>
      <c r="D43" s="13" t="s">
        <v>60</v>
      </c>
      <c r="E43" s="13" t="s">
        <v>61</v>
      </c>
      <c r="F43" s="13" t="s">
        <v>62</v>
      </c>
      <c r="G43" s="13" t="s">
        <v>63</v>
      </c>
      <c r="H43" s="13" t="s">
        <v>64</v>
      </c>
      <c r="I43" s="13" t="s">
        <v>65</v>
      </c>
      <c r="J43" s="13" t="s">
        <v>66</v>
      </c>
      <c r="K43" s="13" t="s">
        <v>67</v>
      </c>
      <c r="L43" s="13" t="s">
        <v>68</v>
      </c>
      <c r="M43" s="13" t="s">
        <v>69</v>
      </c>
      <c r="N43" s="13" t="s">
        <v>70</v>
      </c>
      <c r="O43" s="13" t="s">
        <v>71</v>
      </c>
      <c r="P43" s="13" t="s">
        <v>72</v>
      </c>
    </row>
    <row r="44" spans="1:16" x14ac:dyDescent="0.25">
      <c r="A44" s="5" t="s">
        <v>73</v>
      </c>
      <c r="B44" s="5" t="s">
        <v>74</v>
      </c>
      <c r="C44" s="11" t="s">
        <v>75</v>
      </c>
      <c r="D44" s="14"/>
      <c r="E44" s="15"/>
      <c r="F44" s="16"/>
      <c r="G44" s="16"/>
      <c r="H44" s="17">
        <f>IF(D44="","",IF(C44="One-off",D44*IF(AND($B16="Higher cost",O44="Low"),1+$B$17,1),""))</f>
      </c>
      <c r="I44" s="17">
        <f>IF(D44="","",IF(C44="Recurring",D44*IF(AND($B16="Higher cost",O44="Low"),1+$B$17,1),""))</f>
      </c>
      <c r="J44" s="17">
        <f>IF(I44="","",IF(F44&lt;&gt;"",F44*IF(AND($B16="Higher cost",O44="Low"),1+$B$17,1),I44*(1+IF(E44="",0,E44))))</f>
      </c>
      <c r="K44" s="17">
        <f>IF(J44="","",IF(G44&lt;&gt;"",G44*IF(AND($B16="Higher cost",O44="Low"),1+$B$17,1),J44*(1+IF(E44="",0,E44))))</f>
      </c>
      <c r="L44" s="17">
        <f>IF(D44="","",IF(C44="End of horizon",D44*IF(AND($B16="Higher cost",O44="Low"),1+$B$17,1),""))</f>
      </c>
      <c r="M44" s="18" t="s">
        <v>32</v>
      </c>
      <c r="N44" s="18" t="s">
        <v>32</v>
      </c>
      <c r="O44" s="6" t="s">
        <v>32</v>
      </c>
      <c r="P44" s="18" t="s">
        <v>32</v>
      </c>
    </row>
    <row r="45" spans="1:16" x14ac:dyDescent="0.25">
      <c r="A45" s="5" t="s">
        <v>73</v>
      </c>
      <c r="B45" s="5" t="s">
        <v>76</v>
      </c>
      <c r="C45" s="11" t="s">
        <v>75</v>
      </c>
      <c r="D45" s="14"/>
      <c r="E45" s="15"/>
      <c r="F45" s="16"/>
      <c r="G45" s="16"/>
      <c r="H45" s="17">
        <f>IF(D45="","",IF(C45="One-off",D45*IF(AND($B16="Higher cost",O45="Low"),1+$B$17,1),""))</f>
      </c>
      <c r="I45" s="17">
        <f>IF(D45="","",IF(C45="Recurring",D45*IF(AND($B16="Higher cost",O45="Low"),1+$B$17,1),""))</f>
      </c>
      <c r="J45" s="17">
        <f>IF(I45="","",IF(F45&lt;&gt;"",F45*IF(AND($B16="Higher cost",O45="Low"),1+$B$17,1),I45*(1+IF(E45="",0,E45))))</f>
      </c>
      <c r="K45" s="17">
        <f>IF(J45="","",IF(G45&lt;&gt;"",G45*IF(AND($B16="Higher cost",O45="Low"),1+$B$17,1),J45*(1+IF(E45="",0,E45))))</f>
      </c>
      <c r="L45" s="17">
        <f>IF(D45="","",IF(C45="End of horizon",D45*IF(AND($B16="Higher cost",O45="Low"),1+$B$17,1),""))</f>
      </c>
      <c r="M45" s="18" t="s">
        <v>32</v>
      </c>
      <c r="N45" s="18" t="s">
        <v>32</v>
      </c>
      <c r="O45" s="6" t="s">
        <v>32</v>
      </c>
      <c r="P45" s="18" t="s">
        <v>32</v>
      </c>
    </row>
    <row r="46" spans="1:16" x14ac:dyDescent="0.25">
      <c r="A46" s="5" t="s">
        <v>73</v>
      </c>
      <c r="B46" s="5" t="s">
        <v>77</v>
      </c>
      <c r="C46" s="11" t="s">
        <v>75</v>
      </c>
      <c r="D46" s="14"/>
      <c r="E46" s="15"/>
      <c r="F46" s="16"/>
      <c r="G46" s="16"/>
      <c r="H46" s="17">
        <f>IF(D46="","",IF(C46="One-off",D46*IF(AND($B16="Higher cost",O46="Low"),1+$B$17,1),""))</f>
      </c>
      <c r="I46" s="17">
        <f>IF(D46="","",IF(C46="Recurring",D46*IF(AND($B16="Higher cost",O46="Low"),1+$B$17,1),""))</f>
      </c>
      <c r="J46" s="17">
        <f>IF(I46="","",IF(F46&lt;&gt;"",F46*IF(AND($B16="Higher cost",O46="Low"),1+$B$17,1),I46*(1+IF(E46="",0,E46))))</f>
      </c>
      <c r="K46" s="17">
        <f>IF(J46="","",IF(G46&lt;&gt;"",G46*IF(AND($B16="Higher cost",O46="Low"),1+$B$17,1),J46*(1+IF(E46="",0,E46))))</f>
      </c>
      <c r="L46" s="17">
        <f>IF(D46="","",IF(C46="End of horizon",D46*IF(AND($B16="Higher cost",O46="Low"),1+$B$17,1),""))</f>
      </c>
      <c r="M46" s="18" t="s">
        <v>32</v>
      </c>
      <c r="N46" s="18" t="s">
        <v>32</v>
      </c>
      <c r="O46" s="6" t="s">
        <v>32</v>
      </c>
      <c r="P46" s="18" t="s">
        <v>32</v>
      </c>
    </row>
    <row r="47" spans="1:16" x14ac:dyDescent="0.25">
      <c r="A47" s="5" t="s">
        <v>78</v>
      </c>
      <c r="B47" s="5" t="s">
        <v>79</v>
      </c>
      <c r="C47" s="11" t="s">
        <v>75</v>
      </c>
      <c r="D47" s="14"/>
      <c r="E47" s="15"/>
      <c r="F47" s="16"/>
      <c r="G47" s="16"/>
      <c r="H47" s="17">
        <f>IF(D47="","",IF(C47="One-off",D47*IF(AND($B16="Higher cost",O47="Low"),1+$B$17,1),""))</f>
      </c>
      <c r="I47" s="17">
        <f>IF(D47="","",IF(C47="Recurring",D47*IF(AND($B16="Higher cost",O47="Low"),1+$B$17,1),""))</f>
      </c>
      <c r="J47" s="17">
        <f>IF(I47="","",IF(F47&lt;&gt;"",F47*IF(AND($B16="Higher cost",O47="Low"),1+$B$17,1),I47*(1+IF(E47="",0,E47))))</f>
      </c>
      <c r="K47" s="17">
        <f>IF(J47="","",IF(G47&lt;&gt;"",G47*IF(AND($B16="Higher cost",O47="Low"),1+$B$17,1),J47*(1+IF(E47="",0,E47))))</f>
      </c>
      <c r="L47" s="17">
        <f>IF(D47="","",IF(C47="End of horizon",D47*IF(AND($B16="Higher cost",O47="Low"),1+$B$17,1),""))</f>
      </c>
      <c r="M47" s="18" t="s">
        <v>32</v>
      </c>
      <c r="N47" s="18" t="s">
        <v>32</v>
      </c>
      <c r="O47" s="6" t="s">
        <v>32</v>
      </c>
      <c r="P47" s="18" t="s">
        <v>32</v>
      </c>
    </row>
    <row r="48" spans="1:16" x14ac:dyDescent="0.25">
      <c r="A48" s="5" t="s">
        <v>80</v>
      </c>
      <c r="B48" s="5" t="s">
        <v>80</v>
      </c>
      <c r="C48" s="11" t="s">
        <v>81</v>
      </c>
      <c r="D48" s="14"/>
      <c r="E48" s="8"/>
      <c r="F48" s="14"/>
      <c r="G48" s="14"/>
      <c r="H48" s="17">
        <f>IF(D48="","",IF(C48="One-off",D48*IF(AND($B16="Higher cost",O48="Low"),1+$B$17,1),""))</f>
      </c>
      <c r="I48" s="17">
        <f>IF(D48="","",IF(C48="Recurring",D48*IF(AND($B16="Higher cost",O48="Low"),1+$B$17,1),""))</f>
      </c>
      <c r="J48" s="17">
        <f>IF(I48="","",IF(F48&lt;&gt;"",F48*IF(AND($B16="Higher cost",O48="Low"),1+$B$17,1),I48*(1+IF(E48="",0,E48))))</f>
      </c>
      <c r="K48" s="17">
        <f>IF(J48="","",IF(G48&lt;&gt;"",G48*IF(AND($B16="Higher cost",O48="Low"),1+$B$17,1),J48*(1+IF(E48="",0,E48))))</f>
      </c>
      <c r="L48" s="17">
        <f>IF(D48="","",IF(C48="End of horizon",D48*IF(AND($B16="Higher cost",O48="Low"),1+$B$17,1),""))</f>
      </c>
      <c r="M48" s="18" t="s">
        <v>32</v>
      </c>
      <c r="N48" s="18" t="s">
        <v>32</v>
      </c>
      <c r="O48" s="6" t="s">
        <v>32</v>
      </c>
      <c r="P48" s="18" t="s">
        <v>32</v>
      </c>
    </row>
    <row r="49" spans="1:16" x14ac:dyDescent="0.25">
      <c r="A49" s="5" t="s">
        <v>82</v>
      </c>
      <c r="B49" s="5" t="s">
        <v>82</v>
      </c>
      <c r="C49" s="11" t="s">
        <v>81</v>
      </c>
      <c r="D49" s="14"/>
      <c r="E49" s="8"/>
      <c r="F49" s="14"/>
      <c r="G49" s="14"/>
      <c r="H49" s="17">
        <f>IF(D49="","",IF(C49="One-off",D49*IF(AND($B16="Higher cost",O49="Low"),1+$B$17,1),""))</f>
      </c>
      <c r="I49" s="17">
        <f>IF(D49="","",IF(C49="Recurring",D49*IF(AND($B16="Higher cost",O49="Low"),1+$B$17,1),""))</f>
      </c>
      <c r="J49" s="17">
        <f>IF(I49="","",IF(F49&lt;&gt;"",F49*IF(AND($B16="Higher cost",O49="Low"),1+$B$17,1),I49*(1+IF(E49="",0,E49))))</f>
      </c>
      <c r="K49" s="17">
        <f>IF(J49="","",IF(G49&lt;&gt;"",G49*IF(AND($B16="Higher cost",O49="Low"),1+$B$17,1),J49*(1+IF(E49="",0,E49))))</f>
      </c>
      <c r="L49" s="17">
        <f>IF(D49="","",IF(C49="End of horizon",D49*IF(AND($B16="Higher cost",O49="Low"),1+$B$17,1),""))</f>
      </c>
      <c r="M49" s="18" t="s">
        <v>32</v>
      </c>
      <c r="N49" s="18" t="s">
        <v>32</v>
      </c>
      <c r="O49" s="6" t="s">
        <v>32</v>
      </c>
      <c r="P49" s="18" t="s">
        <v>32</v>
      </c>
    </row>
    <row r="50" spans="1:16" x14ac:dyDescent="0.25">
      <c r="A50" s="5" t="s">
        <v>73</v>
      </c>
      <c r="B50" s="5" t="s">
        <v>83</v>
      </c>
      <c r="C50" s="11" t="s">
        <v>81</v>
      </c>
      <c r="D50" s="14"/>
      <c r="E50" s="8"/>
      <c r="F50" s="14"/>
      <c r="G50" s="14"/>
      <c r="H50" s="17">
        <f>IF(D50="","",IF(C50="One-off",D50*IF(AND($B16="Higher cost",O50="Low"),1+$B$17,1),""))</f>
      </c>
      <c r="I50" s="17">
        <f>IF(D50="","",IF(C50="Recurring",D50*IF(AND($B16="Higher cost",O50="Low"),1+$B$17,1),""))</f>
      </c>
      <c r="J50" s="17">
        <f>IF(I50="","",IF(F50&lt;&gt;"",F50*IF(AND($B16="Higher cost",O50="Low"),1+$B$17,1),I50*(1+IF(E50="",0,E50))))</f>
      </c>
      <c r="K50" s="17">
        <f>IF(J50="","",IF(G50&lt;&gt;"",G50*IF(AND($B16="Higher cost",O50="Low"),1+$B$17,1),J50*(1+IF(E50="",0,E50))))</f>
      </c>
      <c r="L50" s="17">
        <f>IF(D50="","",IF(C50="End of horizon",D50*IF(AND($B16="Higher cost",O50="Low"),1+$B$17,1),""))</f>
      </c>
      <c r="M50" s="18" t="s">
        <v>32</v>
      </c>
      <c r="N50" s="18" t="s">
        <v>32</v>
      </c>
      <c r="O50" s="6" t="s">
        <v>32</v>
      </c>
      <c r="P50" s="18" t="s">
        <v>32</v>
      </c>
    </row>
    <row r="51" spans="1:16" x14ac:dyDescent="0.25">
      <c r="A51" s="5" t="s">
        <v>73</v>
      </c>
      <c r="B51" s="5" t="s">
        <v>84</v>
      </c>
      <c r="C51" s="11" t="s">
        <v>81</v>
      </c>
      <c r="D51" s="14"/>
      <c r="E51" s="8"/>
      <c r="F51" s="14"/>
      <c r="G51" s="14"/>
      <c r="H51" s="17">
        <f>IF(D51="","",IF(C51="One-off",D51*IF(AND($B16="Higher cost",O51="Low"),1+$B$17,1),""))</f>
      </c>
      <c r="I51" s="17">
        <f>IF(D51="","",IF(C51="Recurring",D51*IF(AND($B16="Higher cost",O51="Low"),1+$B$17,1),""))</f>
      </c>
      <c r="J51" s="17">
        <f>IF(I51="","",IF(F51&lt;&gt;"",F51*IF(AND($B16="Higher cost",O51="Low"),1+$B$17,1),I51*(1+IF(E51="",0,E51))))</f>
      </c>
      <c r="K51" s="17">
        <f>IF(J51="","",IF(G51&lt;&gt;"",G51*IF(AND($B16="Higher cost",O51="Low"),1+$B$17,1),J51*(1+IF(E51="",0,E51))))</f>
      </c>
      <c r="L51" s="17">
        <f>IF(D51="","",IF(C51="End of horizon",D51*IF(AND($B16="Higher cost",O51="Low"),1+$B$17,1),""))</f>
      </c>
      <c r="M51" s="18" t="s">
        <v>32</v>
      </c>
      <c r="N51" s="18" t="s">
        <v>32</v>
      </c>
      <c r="O51" s="6" t="s">
        <v>32</v>
      </c>
      <c r="P51" s="18" t="s">
        <v>32</v>
      </c>
    </row>
    <row r="52" spans="1:16" x14ac:dyDescent="0.25">
      <c r="A52" s="5" t="s">
        <v>73</v>
      </c>
      <c r="B52" s="5" t="s">
        <v>85</v>
      </c>
      <c r="C52" s="11" t="s">
        <v>81</v>
      </c>
      <c r="D52" s="14"/>
      <c r="E52" s="8"/>
      <c r="F52" s="14"/>
      <c r="G52" s="14"/>
      <c r="H52" s="17">
        <f>IF(D52="","",IF(C52="One-off",D52*IF(AND($B16="Higher cost",O52="Low"),1+$B$17,1),""))</f>
      </c>
      <c r="I52" s="17">
        <f>IF(D52="","",IF(C52="Recurring",D52*IF(AND($B16="Higher cost",O52="Low"),1+$B$17,1),""))</f>
      </c>
      <c r="J52" s="17">
        <f>IF(I52="","",IF(F52&lt;&gt;"",F52*IF(AND($B16="Higher cost",O52="Low"),1+$B$17,1),I52*(1+IF(E52="",0,E52))))</f>
      </c>
      <c r="K52" s="17">
        <f>IF(J52="","",IF(G52&lt;&gt;"",G52*IF(AND($B16="Higher cost",O52="Low"),1+$B$17,1),J52*(1+IF(E52="",0,E52))))</f>
      </c>
      <c r="L52" s="17">
        <f>IF(D52="","",IF(C52="End of horizon",D52*IF(AND($B16="Higher cost",O52="Low"),1+$B$17,1),""))</f>
      </c>
      <c r="M52" s="18" t="s">
        <v>32</v>
      </c>
      <c r="N52" s="18" t="s">
        <v>32</v>
      </c>
      <c r="O52" s="6" t="s">
        <v>32</v>
      </c>
      <c r="P52" s="18" t="s">
        <v>32</v>
      </c>
    </row>
    <row r="53" spans="1:16" x14ac:dyDescent="0.25">
      <c r="A53" s="5" t="s">
        <v>78</v>
      </c>
      <c r="B53" s="5" t="s">
        <v>78</v>
      </c>
      <c r="C53" s="11" t="s">
        <v>81</v>
      </c>
      <c r="D53" s="14"/>
      <c r="E53" s="8"/>
      <c r="F53" s="14"/>
      <c r="G53" s="14"/>
      <c r="H53" s="17">
        <f>IF(D53="","",IF(C53="One-off",D53*IF(AND($B16="Higher cost",O53="Low"),1+$B$17,1),""))</f>
      </c>
      <c r="I53" s="17">
        <f>IF(D53="","",IF(C53="Recurring",D53*IF(AND($B16="Higher cost",O53="Low"),1+$B$17,1),""))</f>
      </c>
      <c r="J53" s="17">
        <f>IF(I53="","",IF(F53&lt;&gt;"",F53*IF(AND($B16="Higher cost",O53="Low"),1+$B$17,1),I53*(1+IF(E53="",0,E53))))</f>
      </c>
      <c r="K53" s="17">
        <f>IF(J53="","",IF(G53&lt;&gt;"",G53*IF(AND($B16="Higher cost",O53="Low"),1+$B$17,1),J53*(1+IF(E53="",0,E53))))</f>
      </c>
      <c r="L53" s="17">
        <f>IF(D53="","",IF(C53="End of horizon",D53*IF(AND($B16="Higher cost",O53="Low"),1+$B$17,1),""))</f>
      </c>
      <c r="M53" s="18" t="s">
        <v>32</v>
      </c>
      <c r="N53" s="18" t="s">
        <v>32</v>
      </c>
      <c r="O53" s="6" t="s">
        <v>32</v>
      </c>
      <c r="P53" s="18" t="s">
        <v>32</v>
      </c>
    </row>
    <row r="54" spans="1:16" x14ac:dyDescent="0.25">
      <c r="A54" s="5" t="s">
        <v>86</v>
      </c>
      <c r="B54" s="5" t="s">
        <v>87</v>
      </c>
      <c r="C54" s="11" t="s">
        <v>88</v>
      </c>
      <c r="D54" s="14"/>
      <c r="E54" s="15"/>
      <c r="F54" s="16"/>
      <c r="G54" s="16"/>
      <c r="H54" s="17">
        <f>IF(D54="","",IF(C54="One-off",D54*IF(AND($B16="Higher cost",O54="Low"),1+$B$17,1),""))</f>
      </c>
      <c r="I54" s="17">
        <f>IF(D54="","",IF(C54="Recurring",D54*IF(AND($B16="Higher cost",O54="Low"),1+$B$17,1),""))</f>
      </c>
      <c r="J54" s="17">
        <f>IF(I54="","",IF(F54&lt;&gt;"",F54*IF(AND($B16="Higher cost",O54="Low"),1+$B$17,1),I54*(1+IF(E54="",0,E54))))</f>
      </c>
      <c r="K54" s="17">
        <f>IF(J54="","",IF(G54&lt;&gt;"",G54*IF(AND($B16="Higher cost",O54="Low"),1+$B$17,1),J54*(1+IF(E54="",0,E54))))</f>
      </c>
      <c r="L54" s="17">
        <f>IF(D54="","",IF(C54="End of horizon",D54*IF(AND($B16="Higher cost",O54="Low"),1+$B$17,1),""))</f>
      </c>
      <c r="M54" s="18" t="s">
        <v>32</v>
      </c>
      <c r="N54" s="18" t="s">
        <v>32</v>
      </c>
      <c r="O54" s="6" t="s">
        <v>32</v>
      </c>
      <c r="P54" s="18" t="s">
        <v>32</v>
      </c>
    </row>
    <row r="55" spans="1:7" x14ac:dyDescent="0.25">
      <c r="A55" s="7" t="s">
        <v>89</v>
      </c>
      <c r="B55" s="7">
        <f>COUNTBLANK(D44:D54)</f>
      </c>
      <c r="C55" s="12">
        <f>IF(B55=0,"Complete","INCOMPLETE - "&amp;B55&amp;" line(s) not quoted, so this total is a floor")</f>
      </c>
      <c r="D55" s="12"/>
      <c r="E55" s="12"/>
      <c r="F55" s="12"/>
      <c r="G55" s="12"/>
    </row>
    <row r="56" spans="1:12" x14ac:dyDescent="0.25">
      <c r="A56" s="9" t="s">
        <v>49</v>
      </c>
      <c r="B56" s="19">
        <f>SUM(H56:L56)</f>
      </c>
      <c r="H56" s="19">
        <f>SUM(H44:H54)</f>
      </c>
      <c r="I56" s="19">
        <f>SUM(I44:I54)</f>
      </c>
      <c r="J56" s="19">
        <f>SUM(J44:J54)</f>
      </c>
      <c r="K56" s="19">
        <f>SUM(K44:K54)</f>
      </c>
      <c r="L56" s="19">
        <f>SUM(L44:L54)</f>
      </c>
    </row>
    <row r="58" spans="1:1" x14ac:dyDescent="0.25">
      <c r="A58" s="3" t="s">
        <v>54</v>
      </c>
    </row>
    <row r="59" spans="1:16" x14ac:dyDescent="0.25">
      <c r="A59" s="13" t="s">
        <v>57</v>
      </c>
      <c r="B59" s="13" t="s">
        <v>58</v>
      </c>
      <c r="C59" s="13" t="s">
        <v>59</v>
      </c>
      <c r="D59" s="13" t="s">
        <v>60</v>
      </c>
      <c r="E59" s="13" t="s">
        <v>61</v>
      </c>
      <c r="F59" s="13" t="s">
        <v>62</v>
      </c>
      <c r="G59" s="13" t="s">
        <v>63</v>
      </c>
      <c r="H59" s="13" t="s">
        <v>64</v>
      </c>
      <c r="I59" s="13" t="s">
        <v>65</v>
      </c>
      <c r="J59" s="13" t="s">
        <v>66</v>
      </c>
      <c r="K59" s="13" t="s">
        <v>67</v>
      </c>
      <c r="L59" s="13" t="s">
        <v>68</v>
      </c>
      <c r="M59" s="13" t="s">
        <v>69</v>
      </c>
      <c r="N59" s="13" t="s">
        <v>70</v>
      </c>
      <c r="O59" s="13" t="s">
        <v>71</v>
      </c>
      <c r="P59" s="13" t="s">
        <v>72</v>
      </c>
    </row>
    <row r="60" spans="1:16" x14ac:dyDescent="0.25">
      <c r="A60" s="5" t="s">
        <v>73</v>
      </c>
      <c r="B60" s="5" t="s">
        <v>74</v>
      </c>
      <c r="C60" s="11" t="s">
        <v>75</v>
      </c>
      <c r="D60" s="14"/>
      <c r="E60" s="15"/>
      <c r="F60" s="16"/>
      <c r="G60" s="16"/>
      <c r="H60" s="17">
        <f>IF(D60="","",IF(C60="One-off",D60*IF(AND($B16="Higher cost",O60="Low"),1+$B$17,1),""))</f>
      </c>
      <c r="I60" s="17">
        <f>IF(D60="","",IF(C60="Recurring",D60*IF(AND($B16="Higher cost",O60="Low"),1+$B$17,1),""))</f>
      </c>
      <c r="J60" s="17">
        <f>IF(I60="","",IF(F60&lt;&gt;"",F60*IF(AND($B16="Higher cost",O60="Low"),1+$B$17,1),I60*(1+IF(E60="",0,E60))))</f>
      </c>
      <c r="K60" s="17">
        <f>IF(J60="","",IF(G60&lt;&gt;"",G60*IF(AND($B16="Higher cost",O60="Low"),1+$B$17,1),J60*(1+IF(E60="",0,E60))))</f>
      </c>
      <c r="L60" s="17">
        <f>IF(D60="","",IF(C60="End of horizon",D60*IF(AND($B16="Higher cost",O60="Low"),1+$B$17,1),""))</f>
      </c>
      <c r="M60" s="18" t="s">
        <v>32</v>
      </c>
      <c r="N60" s="18" t="s">
        <v>32</v>
      </c>
      <c r="O60" s="6" t="s">
        <v>32</v>
      </c>
      <c r="P60" s="18" t="s">
        <v>32</v>
      </c>
    </row>
    <row r="61" spans="1:16" x14ac:dyDescent="0.25">
      <c r="A61" s="5" t="s">
        <v>73</v>
      </c>
      <c r="B61" s="5" t="s">
        <v>76</v>
      </c>
      <c r="C61" s="11" t="s">
        <v>75</v>
      </c>
      <c r="D61" s="14"/>
      <c r="E61" s="15"/>
      <c r="F61" s="16"/>
      <c r="G61" s="16"/>
      <c r="H61" s="17">
        <f>IF(D61="","",IF(C61="One-off",D61*IF(AND($B16="Higher cost",O61="Low"),1+$B$17,1),""))</f>
      </c>
      <c r="I61" s="17">
        <f>IF(D61="","",IF(C61="Recurring",D61*IF(AND($B16="Higher cost",O61="Low"),1+$B$17,1),""))</f>
      </c>
      <c r="J61" s="17">
        <f>IF(I61="","",IF(F61&lt;&gt;"",F61*IF(AND($B16="Higher cost",O61="Low"),1+$B$17,1),I61*(1+IF(E61="",0,E61))))</f>
      </c>
      <c r="K61" s="17">
        <f>IF(J61="","",IF(G61&lt;&gt;"",G61*IF(AND($B16="Higher cost",O61="Low"),1+$B$17,1),J61*(1+IF(E61="",0,E61))))</f>
      </c>
      <c r="L61" s="17">
        <f>IF(D61="","",IF(C61="End of horizon",D61*IF(AND($B16="Higher cost",O61="Low"),1+$B$17,1),""))</f>
      </c>
      <c r="M61" s="18" t="s">
        <v>32</v>
      </c>
      <c r="N61" s="18" t="s">
        <v>32</v>
      </c>
      <c r="O61" s="6" t="s">
        <v>32</v>
      </c>
      <c r="P61" s="18" t="s">
        <v>32</v>
      </c>
    </row>
    <row r="62" spans="1:16" x14ac:dyDescent="0.25">
      <c r="A62" s="5" t="s">
        <v>73</v>
      </c>
      <c r="B62" s="5" t="s">
        <v>77</v>
      </c>
      <c r="C62" s="11" t="s">
        <v>75</v>
      </c>
      <c r="D62" s="14"/>
      <c r="E62" s="15"/>
      <c r="F62" s="16"/>
      <c r="G62" s="16"/>
      <c r="H62" s="17">
        <f>IF(D62="","",IF(C62="One-off",D62*IF(AND($B16="Higher cost",O62="Low"),1+$B$17,1),""))</f>
      </c>
      <c r="I62" s="17">
        <f>IF(D62="","",IF(C62="Recurring",D62*IF(AND($B16="Higher cost",O62="Low"),1+$B$17,1),""))</f>
      </c>
      <c r="J62" s="17">
        <f>IF(I62="","",IF(F62&lt;&gt;"",F62*IF(AND($B16="Higher cost",O62="Low"),1+$B$17,1),I62*(1+IF(E62="",0,E62))))</f>
      </c>
      <c r="K62" s="17">
        <f>IF(J62="","",IF(G62&lt;&gt;"",G62*IF(AND($B16="Higher cost",O62="Low"),1+$B$17,1),J62*(1+IF(E62="",0,E62))))</f>
      </c>
      <c r="L62" s="17">
        <f>IF(D62="","",IF(C62="End of horizon",D62*IF(AND($B16="Higher cost",O62="Low"),1+$B$17,1),""))</f>
      </c>
      <c r="M62" s="18" t="s">
        <v>32</v>
      </c>
      <c r="N62" s="18" t="s">
        <v>32</v>
      </c>
      <c r="O62" s="6" t="s">
        <v>32</v>
      </c>
      <c r="P62" s="18" t="s">
        <v>32</v>
      </c>
    </row>
    <row r="63" spans="1:16" x14ac:dyDescent="0.25">
      <c r="A63" s="5" t="s">
        <v>78</v>
      </c>
      <c r="B63" s="5" t="s">
        <v>79</v>
      </c>
      <c r="C63" s="11" t="s">
        <v>75</v>
      </c>
      <c r="D63" s="14"/>
      <c r="E63" s="15"/>
      <c r="F63" s="16"/>
      <c r="G63" s="16"/>
      <c r="H63" s="17">
        <f>IF(D63="","",IF(C63="One-off",D63*IF(AND($B16="Higher cost",O63="Low"),1+$B$17,1),""))</f>
      </c>
      <c r="I63" s="17">
        <f>IF(D63="","",IF(C63="Recurring",D63*IF(AND($B16="Higher cost",O63="Low"),1+$B$17,1),""))</f>
      </c>
      <c r="J63" s="17">
        <f>IF(I63="","",IF(F63&lt;&gt;"",F63*IF(AND($B16="Higher cost",O63="Low"),1+$B$17,1),I63*(1+IF(E63="",0,E63))))</f>
      </c>
      <c r="K63" s="17">
        <f>IF(J63="","",IF(G63&lt;&gt;"",G63*IF(AND($B16="Higher cost",O63="Low"),1+$B$17,1),J63*(1+IF(E63="",0,E63))))</f>
      </c>
      <c r="L63" s="17">
        <f>IF(D63="","",IF(C63="End of horizon",D63*IF(AND($B16="Higher cost",O63="Low"),1+$B$17,1),""))</f>
      </c>
      <c r="M63" s="18" t="s">
        <v>32</v>
      </c>
      <c r="N63" s="18" t="s">
        <v>32</v>
      </c>
      <c r="O63" s="6" t="s">
        <v>32</v>
      </c>
      <c r="P63" s="18" t="s">
        <v>32</v>
      </c>
    </row>
    <row r="64" spans="1:16" x14ac:dyDescent="0.25">
      <c r="A64" s="5" t="s">
        <v>80</v>
      </c>
      <c r="B64" s="5" t="s">
        <v>80</v>
      </c>
      <c r="C64" s="11" t="s">
        <v>81</v>
      </c>
      <c r="D64" s="14"/>
      <c r="E64" s="8"/>
      <c r="F64" s="14"/>
      <c r="G64" s="14"/>
      <c r="H64" s="17">
        <f>IF(D64="","",IF(C64="One-off",D64*IF(AND($B16="Higher cost",O64="Low"),1+$B$17,1),""))</f>
      </c>
      <c r="I64" s="17">
        <f>IF(D64="","",IF(C64="Recurring",D64*IF(AND($B16="Higher cost",O64="Low"),1+$B$17,1),""))</f>
      </c>
      <c r="J64" s="17">
        <f>IF(I64="","",IF(F64&lt;&gt;"",F64*IF(AND($B16="Higher cost",O64="Low"),1+$B$17,1),I64*(1+IF(E64="",0,E64))))</f>
      </c>
      <c r="K64" s="17">
        <f>IF(J64="","",IF(G64&lt;&gt;"",G64*IF(AND($B16="Higher cost",O64="Low"),1+$B$17,1),J64*(1+IF(E64="",0,E64))))</f>
      </c>
      <c r="L64" s="17">
        <f>IF(D64="","",IF(C64="End of horizon",D64*IF(AND($B16="Higher cost",O64="Low"),1+$B$17,1),""))</f>
      </c>
      <c r="M64" s="18" t="s">
        <v>32</v>
      </c>
      <c r="N64" s="18" t="s">
        <v>32</v>
      </c>
      <c r="O64" s="6" t="s">
        <v>32</v>
      </c>
      <c r="P64" s="18" t="s">
        <v>32</v>
      </c>
    </row>
    <row r="65" spans="1:16" x14ac:dyDescent="0.25">
      <c r="A65" s="5" t="s">
        <v>82</v>
      </c>
      <c r="B65" s="5" t="s">
        <v>82</v>
      </c>
      <c r="C65" s="11" t="s">
        <v>81</v>
      </c>
      <c r="D65" s="14"/>
      <c r="E65" s="8"/>
      <c r="F65" s="14"/>
      <c r="G65" s="14"/>
      <c r="H65" s="17">
        <f>IF(D65="","",IF(C65="One-off",D65*IF(AND($B16="Higher cost",O65="Low"),1+$B$17,1),""))</f>
      </c>
      <c r="I65" s="17">
        <f>IF(D65="","",IF(C65="Recurring",D65*IF(AND($B16="Higher cost",O65="Low"),1+$B$17,1),""))</f>
      </c>
      <c r="J65" s="17">
        <f>IF(I65="","",IF(F65&lt;&gt;"",F65*IF(AND($B16="Higher cost",O65="Low"),1+$B$17,1),I65*(1+IF(E65="",0,E65))))</f>
      </c>
      <c r="K65" s="17">
        <f>IF(J65="","",IF(G65&lt;&gt;"",G65*IF(AND($B16="Higher cost",O65="Low"),1+$B$17,1),J65*(1+IF(E65="",0,E65))))</f>
      </c>
      <c r="L65" s="17">
        <f>IF(D65="","",IF(C65="End of horizon",D65*IF(AND($B16="Higher cost",O65="Low"),1+$B$17,1),""))</f>
      </c>
      <c r="M65" s="18" t="s">
        <v>32</v>
      </c>
      <c r="N65" s="18" t="s">
        <v>32</v>
      </c>
      <c r="O65" s="6" t="s">
        <v>32</v>
      </c>
      <c r="P65" s="18" t="s">
        <v>32</v>
      </c>
    </row>
    <row r="66" spans="1:16" x14ac:dyDescent="0.25">
      <c r="A66" s="5" t="s">
        <v>73</v>
      </c>
      <c r="B66" s="5" t="s">
        <v>83</v>
      </c>
      <c r="C66" s="11" t="s">
        <v>81</v>
      </c>
      <c r="D66" s="14"/>
      <c r="E66" s="8"/>
      <c r="F66" s="14"/>
      <c r="G66" s="14"/>
      <c r="H66" s="17">
        <f>IF(D66="","",IF(C66="One-off",D66*IF(AND($B16="Higher cost",O66="Low"),1+$B$17,1),""))</f>
      </c>
      <c r="I66" s="17">
        <f>IF(D66="","",IF(C66="Recurring",D66*IF(AND($B16="Higher cost",O66="Low"),1+$B$17,1),""))</f>
      </c>
      <c r="J66" s="17">
        <f>IF(I66="","",IF(F66&lt;&gt;"",F66*IF(AND($B16="Higher cost",O66="Low"),1+$B$17,1),I66*(1+IF(E66="",0,E66))))</f>
      </c>
      <c r="K66" s="17">
        <f>IF(J66="","",IF(G66&lt;&gt;"",G66*IF(AND($B16="Higher cost",O66="Low"),1+$B$17,1),J66*(1+IF(E66="",0,E66))))</f>
      </c>
      <c r="L66" s="17">
        <f>IF(D66="","",IF(C66="End of horizon",D66*IF(AND($B16="Higher cost",O66="Low"),1+$B$17,1),""))</f>
      </c>
      <c r="M66" s="18" t="s">
        <v>32</v>
      </c>
      <c r="N66" s="18" t="s">
        <v>32</v>
      </c>
      <c r="O66" s="6" t="s">
        <v>32</v>
      </c>
      <c r="P66" s="18" t="s">
        <v>32</v>
      </c>
    </row>
    <row r="67" spans="1:16" x14ac:dyDescent="0.25">
      <c r="A67" s="5" t="s">
        <v>73</v>
      </c>
      <c r="B67" s="5" t="s">
        <v>84</v>
      </c>
      <c r="C67" s="11" t="s">
        <v>81</v>
      </c>
      <c r="D67" s="14"/>
      <c r="E67" s="8"/>
      <c r="F67" s="14"/>
      <c r="G67" s="14"/>
      <c r="H67" s="17">
        <f>IF(D67="","",IF(C67="One-off",D67*IF(AND($B16="Higher cost",O67="Low"),1+$B$17,1),""))</f>
      </c>
      <c r="I67" s="17">
        <f>IF(D67="","",IF(C67="Recurring",D67*IF(AND($B16="Higher cost",O67="Low"),1+$B$17,1),""))</f>
      </c>
      <c r="J67" s="17">
        <f>IF(I67="","",IF(F67&lt;&gt;"",F67*IF(AND($B16="Higher cost",O67="Low"),1+$B$17,1),I67*(1+IF(E67="",0,E67))))</f>
      </c>
      <c r="K67" s="17">
        <f>IF(J67="","",IF(G67&lt;&gt;"",G67*IF(AND($B16="Higher cost",O67="Low"),1+$B$17,1),J67*(1+IF(E67="",0,E67))))</f>
      </c>
      <c r="L67" s="17">
        <f>IF(D67="","",IF(C67="End of horizon",D67*IF(AND($B16="Higher cost",O67="Low"),1+$B$17,1),""))</f>
      </c>
      <c r="M67" s="18" t="s">
        <v>32</v>
      </c>
      <c r="N67" s="18" t="s">
        <v>32</v>
      </c>
      <c r="O67" s="6" t="s">
        <v>32</v>
      </c>
      <c r="P67" s="18" t="s">
        <v>32</v>
      </c>
    </row>
    <row r="68" spans="1:16" x14ac:dyDescent="0.25">
      <c r="A68" s="5" t="s">
        <v>73</v>
      </c>
      <c r="B68" s="5" t="s">
        <v>85</v>
      </c>
      <c r="C68" s="11" t="s">
        <v>81</v>
      </c>
      <c r="D68" s="14"/>
      <c r="E68" s="8"/>
      <c r="F68" s="14"/>
      <c r="G68" s="14"/>
      <c r="H68" s="17">
        <f>IF(D68="","",IF(C68="One-off",D68*IF(AND($B16="Higher cost",O68="Low"),1+$B$17,1),""))</f>
      </c>
      <c r="I68" s="17">
        <f>IF(D68="","",IF(C68="Recurring",D68*IF(AND($B16="Higher cost",O68="Low"),1+$B$17,1),""))</f>
      </c>
      <c r="J68" s="17">
        <f>IF(I68="","",IF(F68&lt;&gt;"",F68*IF(AND($B16="Higher cost",O68="Low"),1+$B$17,1),I68*(1+IF(E68="",0,E68))))</f>
      </c>
      <c r="K68" s="17">
        <f>IF(J68="","",IF(G68&lt;&gt;"",G68*IF(AND($B16="Higher cost",O68="Low"),1+$B$17,1),J68*(1+IF(E68="",0,E68))))</f>
      </c>
      <c r="L68" s="17">
        <f>IF(D68="","",IF(C68="End of horizon",D68*IF(AND($B16="Higher cost",O68="Low"),1+$B$17,1),""))</f>
      </c>
      <c r="M68" s="18" t="s">
        <v>32</v>
      </c>
      <c r="N68" s="18" t="s">
        <v>32</v>
      </c>
      <c r="O68" s="6" t="s">
        <v>32</v>
      </c>
      <c r="P68" s="18" t="s">
        <v>32</v>
      </c>
    </row>
    <row r="69" spans="1:16" x14ac:dyDescent="0.25">
      <c r="A69" s="5" t="s">
        <v>78</v>
      </c>
      <c r="B69" s="5" t="s">
        <v>78</v>
      </c>
      <c r="C69" s="11" t="s">
        <v>81</v>
      </c>
      <c r="D69" s="14"/>
      <c r="E69" s="8"/>
      <c r="F69" s="14"/>
      <c r="G69" s="14"/>
      <c r="H69" s="17">
        <f>IF(D69="","",IF(C69="One-off",D69*IF(AND($B16="Higher cost",O69="Low"),1+$B$17,1),""))</f>
      </c>
      <c r="I69" s="17">
        <f>IF(D69="","",IF(C69="Recurring",D69*IF(AND($B16="Higher cost",O69="Low"),1+$B$17,1),""))</f>
      </c>
      <c r="J69" s="17">
        <f>IF(I69="","",IF(F69&lt;&gt;"",F69*IF(AND($B16="Higher cost",O69="Low"),1+$B$17,1),I69*(1+IF(E69="",0,E69))))</f>
      </c>
      <c r="K69" s="17">
        <f>IF(J69="","",IF(G69&lt;&gt;"",G69*IF(AND($B16="Higher cost",O69="Low"),1+$B$17,1),J69*(1+IF(E69="",0,E69))))</f>
      </c>
      <c r="L69" s="17">
        <f>IF(D69="","",IF(C69="End of horizon",D69*IF(AND($B16="Higher cost",O69="Low"),1+$B$17,1),""))</f>
      </c>
      <c r="M69" s="18" t="s">
        <v>32</v>
      </c>
      <c r="N69" s="18" t="s">
        <v>32</v>
      </c>
      <c r="O69" s="6" t="s">
        <v>32</v>
      </c>
      <c r="P69" s="18" t="s">
        <v>32</v>
      </c>
    </row>
    <row r="70" spans="1:16" x14ac:dyDescent="0.25">
      <c r="A70" s="5" t="s">
        <v>86</v>
      </c>
      <c r="B70" s="5" t="s">
        <v>87</v>
      </c>
      <c r="C70" s="11" t="s">
        <v>88</v>
      </c>
      <c r="D70" s="14"/>
      <c r="E70" s="15"/>
      <c r="F70" s="16"/>
      <c r="G70" s="16"/>
      <c r="H70" s="17">
        <f>IF(D70="","",IF(C70="One-off",D70*IF(AND($B16="Higher cost",O70="Low"),1+$B$17,1),""))</f>
      </c>
      <c r="I70" s="17">
        <f>IF(D70="","",IF(C70="Recurring",D70*IF(AND($B16="Higher cost",O70="Low"),1+$B$17,1),""))</f>
      </c>
      <c r="J70" s="17">
        <f>IF(I70="","",IF(F70&lt;&gt;"",F70*IF(AND($B16="Higher cost",O70="Low"),1+$B$17,1),I70*(1+IF(E70="",0,E70))))</f>
      </c>
      <c r="K70" s="17">
        <f>IF(J70="","",IF(G70&lt;&gt;"",G70*IF(AND($B16="Higher cost",O70="Low"),1+$B$17,1),J70*(1+IF(E70="",0,E70))))</f>
      </c>
      <c r="L70" s="17">
        <f>IF(D70="","",IF(C70="End of horizon",D70*IF(AND($B16="Higher cost",O70="Low"),1+$B$17,1),""))</f>
      </c>
      <c r="M70" s="18" t="s">
        <v>32</v>
      </c>
      <c r="N70" s="18" t="s">
        <v>32</v>
      </c>
      <c r="O70" s="6" t="s">
        <v>32</v>
      </c>
      <c r="P70" s="18" t="s">
        <v>32</v>
      </c>
    </row>
    <row r="71" spans="1:7" x14ac:dyDescent="0.25">
      <c r="A71" s="7" t="s">
        <v>89</v>
      </c>
      <c r="B71" s="7">
        <f>COUNTBLANK(D60:D70)</f>
      </c>
      <c r="C71" s="12">
        <f>IF(B71=0,"Complete","INCOMPLETE - "&amp;B71&amp;" line(s) not quoted, so this total is a floor")</f>
      </c>
      <c r="D71" s="12"/>
      <c r="E71" s="12"/>
      <c r="F71" s="12"/>
      <c r="G71" s="12"/>
    </row>
    <row r="72" spans="1:12" x14ac:dyDescent="0.25">
      <c r="A72" s="9" t="s">
        <v>49</v>
      </c>
      <c r="B72" s="19">
        <f>SUM(H72:L72)</f>
      </c>
      <c r="H72" s="19">
        <f>SUM(H60:H70)</f>
      </c>
      <c r="I72" s="19">
        <f>SUM(I60:I70)</f>
      </c>
      <c r="J72" s="19">
        <f>SUM(J60:J70)</f>
      </c>
      <c r="K72" s="19">
        <f>SUM(K60:K70)</f>
      </c>
      <c r="L72" s="19">
        <f>SUM(L60:L70)</f>
      </c>
    </row>
  </sheetData>
  <mergeCells count="21">
    <mergeCell ref="A2:P2"/>
    <mergeCell ref="B5:D5"/>
    <mergeCell ref="B6:D6"/>
    <mergeCell ref="B7:D7"/>
    <mergeCell ref="B8:D8"/>
    <mergeCell ref="B9:D9"/>
    <mergeCell ref="B10:D10"/>
    <mergeCell ref="B11:D11"/>
    <mergeCell ref="B12:D12"/>
    <mergeCell ref="B13:D13"/>
    <mergeCell ref="B14:D14"/>
    <mergeCell ref="C16:H16"/>
    <mergeCell ref="C17:H17"/>
    <mergeCell ref="D21:H21"/>
    <mergeCell ref="D22:H22"/>
    <mergeCell ref="D23:H23"/>
    <mergeCell ref="B24:D24"/>
    <mergeCell ref="E24:J24"/>
    <mergeCell ref="C39:G39"/>
    <mergeCell ref="C55:G55"/>
    <mergeCell ref="C71:G7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workbookViewId="0" showGridLines="0"/>
  </sheetViews>
  <sheetFormatPr defaultRowHeight="15" outlineLevelRow="0" outlineLevelCol="0" x14ac:dyDescent="55"/>
  <cols>
    <col min="1" max="1" width="30" customWidth="1"/>
    <col min="2" max="2" width="26" customWidth="1"/>
    <col min="3" max="3" width="15" customWidth="1"/>
    <col min="4" max="5" width="13" customWidth="1"/>
    <col min="6" max="7" width="14" customWidth="1"/>
    <col min="8" max="12" width="12" customWidth="1"/>
    <col min="13" max="13" width="18" customWidth="1"/>
    <col min="14" max="14" width="26" customWidth="1"/>
    <col min="15" max="15" width="12" customWidth="1"/>
    <col min="16" max="16" width="46" customWidth="1"/>
  </cols>
  <sheetData>
    <row r="1" spans="1:1" x14ac:dyDescent="0.25">
      <c r="A1" s="1" t="s">
        <v>90</v>
      </c>
    </row>
    <row r="2" ht="30" customHeight="1" spans="1:16" x14ac:dyDescent="0.25">
      <c r="A2" s="2" t="s">
        <v>91</v>
      </c>
      <c r="B2" s="2"/>
      <c r="C2" s="2"/>
      <c r="D2" s="2"/>
      <c r="E2" s="2"/>
      <c r="F2" s="2"/>
      <c r="G2" s="2"/>
      <c r="H2" s="2"/>
      <c r="I2" s="2"/>
      <c r="J2" s="2"/>
      <c r="K2" s="2"/>
      <c r="L2" s="2"/>
      <c r="M2" s="2"/>
      <c r="N2" s="2"/>
      <c r="O2" s="2"/>
      <c r="P2" s="2"/>
    </row>
    <row r="4" spans="1:1" x14ac:dyDescent="0.25">
      <c r="A4" s="3" t="s">
        <v>30</v>
      </c>
    </row>
    <row r="5" spans="1:4" x14ac:dyDescent="0.25">
      <c r="A5" s="5" t="s">
        <v>31</v>
      </c>
      <c r="B5" s="6" t="s">
        <v>92</v>
      </c>
      <c r="C5" s="6"/>
      <c r="D5" s="6"/>
    </row>
    <row r="6" spans="1:4" x14ac:dyDescent="0.25">
      <c r="A6" s="5" t="s">
        <v>33</v>
      </c>
      <c r="B6" s="6" t="s">
        <v>93</v>
      </c>
      <c r="C6" s="6"/>
      <c r="D6" s="6"/>
    </row>
    <row r="7" spans="1:4" x14ac:dyDescent="0.25">
      <c r="A7" s="5" t="s">
        <v>34</v>
      </c>
      <c r="B7" s="6" t="s">
        <v>94</v>
      </c>
      <c r="C7" s="6"/>
      <c r="D7" s="6"/>
    </row>
    <row r="8" spans="1:4" x14ac:dyDescent="0.25">
      <c r="A8" s="5" t="s">
        <v>35</v>
      </c>
      <c r="B8" s="6">
        <v>45</v>
      </c>
      <c r="C8" s="6"/>
      <c r="D8" s="6"/>
    </row>
    <row r="9" spans="1:4" x14ac:dyDescent="0.25">
      <c r="A9" s="5" t="s">
        <v>36</v>
      </c>
      <c r="B9" s="6">
        <v>6</v>
      </c>
      <c r="C9" s="6"/>
      <c r="D9" s="6"/>
    </row>
    <row r="10" spans="1:4" x14ac:dyDescent="0.25">
      <c r="A10" s="5" t="s">
        <v>37</v>
      </c>
      <c r="B10" s="6">
        <v>3</v>
      </c>
      <c r="C10" s="6"/>
      <c r="D10" s="6"/>
    </row>
    <row r="11" spans="1:4" x14ac:dyDescent="0.25">
      <c r="A11" s="5" t="s">
        <v>38</v>
      </c>
      <c r="B11" s="6" t="s">
        <v>95</v>
      </c>
      <c r="C11" s="6"/>
      <c r="D11" s="6"/>
    </row>
    <row r="12" spans="1:4" x14ac:dyDescent="0.25">
      <c r="A12" s="5" t="s">
        <v>39</v>
      </c>
      <c r="B12" s="6" t="s">
        <v>96</v>
      </c>
      <c r="C12" s="6"/>
      <c r="D12" s="6"/>
    </row>
    <row r="13" spans="1:4" x14ac:dyDescent="0.25">
      <c r="A13" s="5" t="s">
        <v>40</v>
      </c>
      <c r="B13" s="6" t="s">
        <v>97</v>
      </c>
      <c r="C13" s="6"/>
      <c r="D13" s="6"/>
    </row>
    <row r="14" spans="1:4" x14ac:dyDescent="0.25">
      <c r="A14" s="5" t="s">
        <v>41</v>
      </c>
      <c r="B14" s="6" t="s">
        <v>98</v>
      </c>
      <c r="C14" s="6"/>
      <c r="D14" s="6"/>
    </row>
    <row r="16" spans="1:8" x14ac:dyDescent="0.25">
      <c r="A16" s="7" t="s">
        <v>42</v>
      </c>
      <c r="B16" s="6" t="s">
        <v>43</v>
      </c>
      <c r="C16" s="2" t="s">
        <v>44</v>
      </c>
      <c r="D16" s="2"/>
      <c r="E16" s="2"/>
      <c r="F16" s="2"/>
      <c r="G16" s="2"/>
      <c r="H16" s="2"/>
    </row>
    <row r="17" spans="1:8" x14ac:dyDescent="0.25">
      <c r="A17" s="7" t="s">
        <v>45</v>
      </c>
      <c r="B17" s="8">
        <v>0.25</v>
      </c>
      <c r="C17" s="2" t="s">
        <v>46</v>
      </c>
      <c r="D17" s="2"/>
      <c r="E17" s="2"/>
      <c r="F17" s="2"/>
      <c r="G17" s="2"/>
      <c r="H17" s="2"/>
    </row>
    <row r="19" spans="1:1" x14ac:dyDescent="0.25">
      <c r="A19" s="3" t="s">
        <v>47</v>
      </c>
    </row>
    <row r="20" spans="1:4" x14ac:dyDescent="0.25">
      <c r="A20" s="9" t="s">
        <v>48</v>
      </c>
      <c r="B20" s="9" t="s">
        <v>49</v>
      </c>
      <c r="C20" s="9" t="s">
        <v>50</v>
      </c>
      <c r="D20" s="9" t="s">
        <v>51</v>
      </c>
    </row>
    <row r="21" spans="1:8" x14ac:dyDescent="0.25">
      <c r="A21" s="5" t="s">
        <v>52</v>
      </c>
      <c r="B21" s="10">
        <f>B40</f>
      </c>
      <c r="C21" s="11">
        <f>B39</f>
      </c>
      <c r="D21" s="5">
        <f>C39</f>
      </c>
      <c r="E21" s="5"/>
      <c r="F21" s="5"/>
      <c r="G21" s="5"/>
      <c r="H21" s="5"/>
    </row>
    <row r="22" spans="1:8" x14ac:dyDescent="0.25">
      <c r="A22" s="5" t="s">
        <v>53</v>
      </c>
      <c r="B22" s="10">
        <f>B56</f>
      </c>
      <c r="C22" s="11">
        <f>B55</f>
      </c>
      <c r="D22" s="5">
        <f>C55</f>
      </c>
      <c r="E22" s="5"/>
      <c r="F22" s="5"/>
      <c r="G22" s="5"/>
      <c r="H22" s="5"/>
    </row>
    <row r="23" spans="1:8" x14ac:dyDescent="0.25">
      <c r="A23" s="5" t="s">
        <v>54</v>
      </c>
      <c r="B23" s="10">
        <f>B72</f>
      </c>
      <c r="C23" s="11">
        <f>B71</f>
      </c>
      <c r="D23" s="5">
        <f>C71</f>
      </c>
      <c r="E23" s="5"/>
      <c r="F23" s="5"/>
      <c r="G23" s="5"/>
      <c r="H23" s="5"/>
    </row>
    <row r="24" spans="1:10" x14ac:dyDescent="0.25">
      <c r="A24" s="7" t="s">
        <v>55</v>
      </c>
      <c r="B24" s="12">
        <f>IF(SUM(C21:C23)&gt;0,"Not comparable yet - at least one option has an unquoted line",INDEX(A21:A23,MATCH(MIN(B21:B23),B21:B23,0)))</f>
      </c>
      <c r="C24" s="12"/>
      <c r="D24" s="12"/>
      <c r="E24" s="2" t="s">
        <v>56</v>
      </c>
      <c r="F24" s="2"/>
      <c r="G24" s="2"/>
      <c r="H24" s="2"/>
      <c r="I24" s="2"/>
      <c r="J24" s="2"/>
    </row>
    <row r="26" spans="1:1" x14ac:dyDescent="0.25">
      <c r="A26" s="3" t="s">
        <v>52</v>
      </c>
    </row>
    <row r="27" spans="1:16" x14ac:dyDescent="0.25">
      <c r="A27" s="13" t="s">
        <v>57</v>
      </c>
      <c r="B27" s="13" t="s">
        <v>58</v>
      </c>
      <c r="C27" s="13" t="s">
        <v>59</v>
      </c>
      <c r="D27" s="13" t="s">
        <v>60</v>
      </c>
      <c r="E27" s="13" t="s">
        <v>61</v>
      </c>
      <c r="F27" s="13" t="s">
        <v>62</v>
      </c>
      <c r="G27" s="13" t="s">
        <v>63</v>
      </c>
      <c r="H27" s="13" t="s">
        <v>64</v>
      </c>
      <c r="I27" s="13" t="s">
        <v>65</v>
      </c>
      <c r="J27" s="13" t="s">
        <v>66</v>
      </c>
      <c r="K27" s="13" t="s">
        <v>67</v>
      </c>
      <c r="L27" s="13" t="s">
        <v>68</v>
      </c>
      <c r="M27" s="13" t="s">
        <v>69</v>
      </c>
      <c r="N27" s="13" t="s">
        <v>70</v>
      </c>
      <c r="O27" s="13" t="s">
        <v>71</v>
      </c>
      <c r="P27" s="13" t="s">
        <v>72</v>
      </c>
    </row>
    <row r="28" spans="1:16" x14ac:dyDescent="0.25">
      <c r="A28" s="5" t="s">
        <v>73</v>
      </c>
      <c r="B28" s="5" t="s">
        <v>74</v>
      </c>
      <c r="C28" s="11" t="s">
        <v>75</v>
      </c>
      <c r="D28" s="14">
        <v>25000</v>
      </c>
      <c r="E28" s="15"/>
      <c r="F28" s="16"/>
      <c r="G28" s="16"/>
      <c r="H28" s="17">
        <f>IF(D28="","",IF(C28="One-off",D28*IF(AND($B16="Higher cost",O28="Low"),1+$B$17,1),""))</f>
      </c>
      <c r="I28" s="17">
        <f>IF(D28="","",IF(C28="Recurring",D28*IF(AND($B16="Higher cost",O28="Low"),1+$B$17,1),""))</f>
      </c>
      <c r="J28" s="17">
        <f>IF(I28="","",IF(F28&lt;&gt;"",F28*IF(AND($B16="Higher cost",O28="Low"),1+$B$17,1),I28*(1+IF(E28="",0,E28))))</f>
      </c>
      <c r="K28" s="17">
        <f>IF(J28="","",IF(G28&lt;&gt;"",G28*IF(AND($B16="Higher cost",O28="Low"),1+$B$17,1),J28*(1+IF(E28="",0,E28))))</f>
      </c>
      <c r="L28" s="17">
        <f>IF(D28="","",IF(C28="End of horizon",D28*IF(AND($B16="Higher cost",O28="Low"),1+$B$17,1),""))</f>
      </c>
      <c r="M28" s="18" t="s">
        <v>99</v>
      </c>
      <c r="N28" s="18" t="s">
        <v>100</v>
      </c>
      <c r="O28" s="6" t="s">
        <v>101</v>
      </c>
      <c r="P28" s="18" t="s">
        <v>102</v>
      </c>
    </row>
    <row r="29" spans="1:16" x14ac:dyDescent="0.25">
      <c r="A29" s="5" t="s">
        <v>73</v>
      </c>
      <c r="B29" s="5" t="s">
        <v>76</v>
      </c>
      <c r="C29" s="11" t="s">
        <v>75</v>
      </c>
      <c r="D29" s="14">
        <v>0</v>
      </c>
      <c r="E29" s="15"/>
      <c r="F29" s="16"/>
      <c r="G29" s="16"/>
      <c r="H29" s="17">
        <f>IF(D29="","",IF(C29="One-off",D29*IF(AND($B16="Higher cost",O29="Low"),1+$B$17,1),""))</f>
      </c>
      <c r="I29" s="17">
        <f>IF(D29="","",IF(C29="Recurring",D29*IF(AND($B16="Higher cost",O29="Low"),1+$B$17,1),""))</f>
      </c>
      <c r="J29" s="17">
        <f>IF(I29="","",IF(F29&lt;&gt;"",F29*IF(AND($B16="Higher cost",O29="Low"),1+$B$17,1),I29*(1+IF(E29="",0,E29))))</f>
      </c>
      <c r="K29" s="17">
        <f>IF(J29="","",IF(G29&lt;&gt;"",G29*IF(AND($B16="Higher cost",O29="Low"),1+$B$17,1),J29*(1+IF(E29="",0,E29))))</f>
      </c>
      <c r="L29" s="17">
        <f>IF(D29="","",IF(C29="End of horizon",D29*IF(AND($B16="Higher cost",O29="Low"),1+$B$17,1),""))</f>
      </c>
      <c r="M29" s="18" t="s">
        <v>99</v>
      </c>
      <c r="N29" s="18" t="s">
        <v>103</v>
      </c>
      <c r="O29" s="6" t="s">
        <v>104</v>
      </c>
      <c r="P29" s="18" t="s">
        <v>105</v>
      </c>
    </row>
    <row r="30" spans="1:16" x14ac:dyDescent="0.25">
      <c r="A30" s="5" t="s">
        <v>73</v>
      </c>
      <c r="B30" s="5" t="s">
        <v>77</v>
      </c>
      <c r="C30" s="11" t="s">
        <v>75</v>
      </c>
      <c r="D30" s="14">
        <v>0</v>
      </c>
      <c r="E30" s="15"/>
      <c r="F30" s="16"/>
      <c r="G30" s="16"/>
      <c r="H30" s="17">
        <f>IF(D30="","",IF(C30="One-off",D30*IF(AND($B16="Higher cost",O30="Low"),1+$B$17,1),""))</f>
      </c>
      <c r="I30" s="17">
        <f>IF(D30="","",IF(C30="Recurring",D30*IF(AND($B16="Higher cost",O30="Low"),1+$B$17,1),""))</f>
      </c>
      <c r="J30" s="17">
        <f>IF(I30="","",IF(F30&lt;&gt;"",F30*IF(AND($B16="Higher cost",O30="Low"),1+$B$17,1),I30*(1+IF(E30="",0,E30))))</f>
      </c>
      <c r="K30" s="17">
        <f>IF(J30="","",IF(G30&lt;&gt;"",G30*IF(AND($B16="Higher cost",O30="Low"),1+$B$17,1),J30*(1+IF(E30="",0,E30))))</f>
      </c>
      <c r="L30" s="17">
        <f>IF(D30="","",IF(C30="End of horizon",D30*IF(AND($B16="Higher cost",O30="Low"),1+$B$17,1),""))</f>
      </c>
      <c r="M30" s="18" t="s">
        <v>99</v>
      </c>
      <c r="N30" s="18" t="s">
        <v>103</v>
      </c>
      <c r="O30" s="6" t="s">
        <v>104</v>
      </c>
      <c r="P30" s="18" t="s">
        <v>106</v>
      </c>
    </row>
    <row r="31" spans="1:16" x14ac:dyDescent="0.25">
      <c r="A31" s="5" t="s">
        <v>78</v>
      </c>
      <c r="B31" s="5" t="s">
        <v>79</v>
      </c>
      <c r="C31" s="11" t="s">
        <v>75</v>
      </c>
      <c r="D31" s="14">
        <v>5000</v>
      </c>
      <c r="E31" s="15"/>
      <c r="F31" s="16"/>
      <c r="G31" s="16"/>
      <c r="H31" s="17">
        <f>IF(D31="","",IF(C31="One-off",D31*IF(AND($B16="Higher cost",O31="Low"),1+$B$17,1),""))</f>
      </c>
      <c r="I31" s="17">
        <f>IF(D31="","",IF(C31="Recurring",D31*IF(AND($B16="Higher cost",O31="Low"),1+$B$17,1),""))</f>
      </c>
      <c r="J31" s="17">
        <f>IF(I31="","",IF(F31&lt;&gt;"",F31*IF(AND($B16="Higher cost",O31="Low"),1+$B$17,1),I31*(1+IF(E31="",0,E31))))</f>
      </c>
      <c r="K31" s="17">
        <f>IF(J31="","",IF(G31&lt;&gt;"",G31*IF(AND($B16="Higher cost",O31="Low"),1+$B$17,1),J31*(1+IF(E31="",0,E31))))</f>
      </c>
      <c r="L31" s="17">
        <f>IF(D31="","",IF(C31="End of horizon",D31*IF(AND($B16="Higher cost",O31="Low"),1+$B$17,1),""))</f>
      </c>
      <c r="M31" s="18" t="s">
        <v>107</v>
      </c>
      <c r="N31" s="18" t="s">
        <v>108</v>
      </c>
      <c r="O31" s="6" t="s">
        <v>101</v>
      </c>
      <c r="P31" s="18" t="s">
        <v>109</v>
      </c>
    </row>
    <row r="32" spans="1:16" x14ac:dyDescent="0.25">
      <c r="A32" s="5" t="s">
        <v>80</v>
      </c>
      <c r="B32" s="5" t="s">
        <v>80</v>
      </c>
      <c r="C32" s="11" t="s">
        <v>81</v>
      </c>
      <c r="D32" s="14">
        <v>48000</v>
      </c>
      <c r="E32" s="8">
        <v>0.07</v>
      </c>
      <c r="F32" s="14"/>
      <c r="G32" s="14"/>
      <c r="H32" s="17">
        <f>IF(D32="","",IF(C32="One-off",D32*IF(AND($B16="Higher cost",O32="Low"),1+$B$17,1),""))</f>
      </c>
      <c r="I32" s="17">
        <f>IF(D32="","",IF(C32="Recurring",D32*IF(AND($B16="Higher cost",O32="Low"),1+$B$17,1),""))</f>
      </c>
      <c r="J32" s="17">
        <f>IF(I32="","",IF(F32&lt;&gt;"",F32*IF(AND($B16="Higher cost",O32="Low"),1+$B$17,1),I32*(1+IF(E32="",0,E32))))</f>
      </c>
      <c r="K32" s="17">
        <f>IF(J32="","",IF(G32&lt;&gt;"",G32*IF(AND($B16="Higher cost",O32="Low"),1+$B$17,1),J32*(1+IF(E32="",0,E32))))</f>
      </c>
      <c r="L32" s="17">
        <f>IF(D32="","",IF(C32="End of horizon",D32*IF(AND($B16="Higher cost",O32="Low"),1+$B$17,1),""))</f>
      </c>
      <c r="M32" s="18" t="s">
        <v>110</v>
      </c>
      <c r="N32" s="18" t="s">
        <v>111</v>
      </c>
      <c r="O32" s="6" t="s">
        <v>104</v>
      </c>
      <c r="P32" s="18" t="s">
        <v>112</v>
      </c>
    </row>
    <row r="33" spans="1:16" x14ac:dyDescent="0.25">
      <c r="A33" s="5" t="s">
        <v>82</v>
      </c>
      <c r="B33" s="5" t="s">
        <v>82</v>
      </c>
      <c r="C33" s="11" t="s">
        <v>81</v>
      </c>
      <c r="D33" s="14">
        <v>6000</v>
      </c>
      <c r="E33" s="8">
        <v>0.05</v>
      </c>
      <c r="F33" s="14"/>
      <c r="G33" s="14"/>
      <c r="H33" s="17">
        <f>IF(D33="","",IF(C33="One-off",D33*IF(AND($B16="Higher cost",O33="Low"),1+$B$17,1),""))</f>
      </c>
      <c r="I33" s="17">
        <f>IF(D33="","",IF(C33="Recurring",D33*IF(AND($B16="Higher cost",O33="Low"),1+$B$17,1),""))</f>
      </c>
      <c r="J33" s="17">
        <f>IF(I33="","",IF(F33&lt;&gt;"",F33*IF(AND($B16="Higher cost",O33="Low"),1+$B$17,1),I33*(1+IF(E33="",0,E33))))</f>
      </c>
      <c r="K33" s="17">
        <f>IF(J33="","",IF(G33&lt;&gt;"",G33*IF(AND($B16="Higher cost",O33="Low"),1+$B$17,1),J33*(1+IF(E33="",0,E33))))</f>
      </c>
      <c r="L33" s="17">
        <f>IF(D33="","",IF(C33="End of horizon",D33*IF(AND($B16="Higher cost",O33="Low"),1+$B$17,1),""))</f>
      </c>
      <c r="M33" s="18" t="s">
        <v>99</v>
      </c>
      <c r="N33" s="18" t="s">
        <v>113</v>
      </c>
      <c r="O33" s="6" t="s">
        <v>104</v>
      </c>
      <c r="P33" s="18" t="s">
        <v>114</v>
      </c>
    </row>
    <row r="34" spans="1:16" x14ac:dyDescent="0.25">
      <c r="A34" s="5" t="s">
        <v>73</v>
      </c>
      <c r="B34" s="5" t="s">
        <v>83</v>
      </c>
      <c r="C34" s="11" t="s">
        <v>81</v>
      </c>
      <c r="D34" s="14">
        <v>30000</v>
      </c>
      <c r="E34" s="8">
        <v>0.04</v>
      </c>
      <c r="F34" s="14"/>
      <c r="G34" s="14"/>
      <c r="H34" s="17">
        <f>IF(D34="","",IF(C34="One-off",D34*IF(AND($B16="Higher cost",O34="Low"),1+$B$17,1),""))</f>
      </c>
      <c r="I34" s="17">
        <f>IF(D34="","",IF(C34="Recurring",D34*IF(AND($B16="Higher cost",O34="Low"),1+$B$17,1),""))</f>
      </c>
      <c r="J34" s="17">
        <f>IF(I34="","",IF(F34&lt;&gt;"",F34*IF(AND($B16="Higher cost",O34="Low"),1+$B$17,1),I34*(1+IF(E34="",0,E34))))</f>
      </c>
      <c r="K34" s="17">
        <f>IF(J34="","",IF(G34&lt;&gt;"",G34*IF(AND($B16="Higher cost",O34="Low"),1+$B$17,1),J34*(1+IF(E34="",0,E34))))</f>
      </c>
      <c r="L34" s="17">
        <f>IF(D34="","",IF(C34="End of horizon",D34*IF(AND($B16="Higher cost",O34="Low"),1+$B$17,1),""))</f>
      </c>
      <c r="M34" s="18" t="s">
        <v>115</v>
      </c>
      <c r="N34" s="18" t="s">
        <v>116</v>
      </c>
      <c r="O34" s="6" t="s">
        <v>104</v>
      </c>
      <c r="P34" s="18" t="s">
        <v>32</v>
      </c>
    </row>
    <row r="35" spans="1:16" x14ac:dyDescent="0.25">
      <c r="A35" s="5" t="s">
        <v>73</v>
      </c>
      <c r="B35" s="5" t="s">
        <v>84</v>
      </c>
      <c r="C35" s="11" t="s">
        <v>81</v>
      </c>
      <c r="D35" s="14">
        <v>40000</v>
      </c>
      <c r="E35" s="8">
        <v>0.04</v>
      </c>
      <c r="F35" s="14"/>
      <c r="G35" s="14"/>
      <c r="H35" s="17">
        <f>IF(D35="","",IF(C35="One-off",D35*IF(AND($B16="Higher cost",O35="Low"),1+$B$17,1),""))</f>
      </c>
      <c r="I35" s="17">
        <f>IF(D35="","",IF(C35="Recurring",D35*IF(AND($B16="Higher cost",O35="Low"),1+$B$17,1),""))</f>
      </c>
      <c r="J35" s="17">
        <f>IF(I35="","",IF(F35&lt;&gt;"",F35*IF(AND($B16="Higher cost",O35="Low"),1+$B$17,1),I35*(1+IF(E35="",0,E35))))</f>
      </c>
      <c r="K35" s="17">
        <f>IF(J35="","",IF(G35&lt;&gt;"",G35*IF(AND($B16="Higher cost",O35="Low"),1+$B$17,1),J35*(1+IF(E35="",0,E35))))</f>
      </c>
      <c r="L35" s="17">
        <f>IF(D35="","",IF(C35="End of horizon",D35*IF(AND($B16="Higher cost",O35="Low"),1+$B$17,1),""))</f>
      </c>
      <c r="M35" s="18" t="s">
        <v>115</v>
      </c>
      <c r="N35" s="18" t="s">
        <v>117</v>
      </c>
      <c r="O35" s="6" t="s">
        <v>101</v>
      </c>
      <c r="P35" s="18" t="s">
        <v>118</v>
      </c>
    </row>
    <row r="36" spans="1:16" x14ac:dyDescent="0.25">
      <c r="A36" s="5" t="s">
        <v>73</v>
      </c>
      <c r="B36" s="5" t="s">
        <v>85</v>
      </c>
      <c r="C36" s="11" t="s">
        <v>81</v>
      </c>
      <c r="D36" s="14">
        <v>8000</v>
      </c>
      <c r="E36" s="8">
        <v>0.03</v>
      </c>
      <c r="F36" s="14"/>
      <c r="G36" s="14"/>
      <c r="H36" s="17">
        <f>IF(D36="","",IF(C36="One-off",D36*IF(AND($B16="Higher cost",O36="Low"),1+$B$17,1),""))</f>
      </c>
      <c r="I36" s="17">
        <f>IF(D36="","",IF(C36="Recurring",D36*IF(AND($B16="Higher cost",O36="Low"),1+$B$17,1),""))</f>
      </c>
      <c r="J36" s="17">
        <f>IF(I36="","",IF(F36&lt;&gt;"",F36*IF(AND($B16="Higher cost",O36="Low"),1+$B$17,1),I36*(1+IF(E36="",0,E36))))</f>
      </c>
      <c r="K36" s="17">
        <f>IF(J36="","",IF(G36&lt;&gt;"",G36*IF(AND($B16="Higher cost",O36="Low"),1+$B$17,1),J36*(1+IF(E36="",0,E36))))</f>
      </c>
      <c r="L36" s="17">
        <f>IF(D36="","",IF(C36="End of horizon",D36*IF(AND($B16="Higher cost",O36="Low"),1+$B$17,1),""))</f>
      </c>
      <c r="M36" s="18" t="s">
        <v>115</v>
      </c>
      <c r="N36" s="18" t="s">
        <v>108</v>
      </c>
      <c r="O36" s="6" t="s">
        <v>119</v>
      </c>
      <c r="P36" s="18" t="s">
        <v>120</v>
      </c>
    </row>
    <row r="37" spans="1:16" x14ac:dyDescent="0.25">
      <c r="A37" s="5" t="s">
        <v>78</v>
      </c>
      <c r="B37" s="5" t="s">
        <v>78</v>
      </c>
      <c r="C37" s="11" t="s">
        <v>81</v>
      </c>
      <c r="D37" s="14">
        <v>60000</v>
      </c>
      <c r="E37" s="8">
        <v>0.03</v>
      </c>
      <c r="F37" s="14"/>
      <c r="G37" s="14"/>
      <c r="H37" s="17">
        <f>IF(D37="","",IF(C37="One-off",D37*IF(AND($B16="Higher cost",O37="Low"),1+$B$17,1),""))</f>
      </c>
      <c r="I37" s="17">
        <f>IF(D37="","",IF(C37="Recurring",D37*IF(AND($B16="Higher cost",O37="Low"),1+$B$17,1),""))</f>
      </c>
      <c r="J37" s="17">
        <f>IF(I37="","",IF(F37&lt;&gt;"",F37*IF(AND($B16="Higher cost",O37="Low"),1+$B$17,1),I37*(1+IF(E37="",0,E37))))</f>
      </c>
      <c r="K37" s="17">
        <f>IF(J37="","",IF(G37&lt;&gt;"",G37*IF(AND($B16="Higher cost",O37="Low"),1+$B$17,1),J37*(1+IF(E37="",0,E37))))</f>
      </c>
      <c r="L37" s="17">
        <f>IF(D37="","",IF(C37="End of horizon",D37*IF(AND($B16="Higher cost",O37="Low"),1+$B$17,1),""))</f>
      </c>
      <c r="M37" s="18" t="s">
        <v>121</v>
      </c>
      <c r="N37" s="18" t="s">
        <v>122</v>
      </c>
      <c r="O37" s="6" t="s">
        <v>101</v>
      </c>
      <c r="P37" s="18" t="s">
        <v>123</v>
      </c>
    </row>
    <row r="38" spans="1:16" x14ac:dyDescent="0.25">
      <c r="A38" s="5" t="s">
        <v>86</v>
      </c>
      <c r="B38" s="5" t="s">
        <v>87</v>
      </c>
      <c r="C38" s="11" t="s">
        <v>88</v>
      </c>
      <c r="D38" s="14">
        <v>0</v>
      </c>
      <c r="E38" s="15"/>
      <c r="F38" s="16"/>
      <c r="G38" s="16"/>
      <c r="H38" s="17">
        <f>IF(D38="","",IF(C38="One-off",D38*IF(AND($B16="Higher cost",O38="Low"),1+$B$17,1),""))</f>
      </c>
      <c r="I38" s="17">
        <f>IF(D38="","",IF(C38="Recurring",D38*IF(AND($B16="Higher cost",O38="Low"),1+$B$17,1),""))</f>
      </c>
      <c r="J38" s="17">
        <f>IF(I38="","",IF(F38&lt;&gt;"",F38*IF(AND($B16="Higher cost",O38="Low"),1+$B$17,1),I38*(1+IF(E38="",0,E38))))</f>
      </c>
      <c r="K38" s="17">
        <f>IF(J38="","",IF(G38&lt;&gt;"",G38*IF(AND($B16="Higher cost",O38="Low"),1+$B$17,1),J38*(1+IF(E38="",0,E38))))</f>
      </c>
      <c r="L38" s="17">
        <f>IF(D38="","",IF(C38="End of horizon",D38*IF(AND($B16="Higher cost",O38="Low"),1+$B$17,1),""))</f>
      </c>
      <c r="M38" s="18" t="s">
        <v>124</v>
      </c>
      <c r="N38" s="18" t="s">
        <v>125</v>
      </c>
      <c r="O38" s="6" t="s">
        <v>104</v>
      </c>
      <c r="P38" s="18" t="s">
        <v>126</v>
      </c>
    </row>
    <row r="39" spans="1:7" x14ac:dyDescent="0.25">
      <c r="A39" s="7" t="s">
        <v>89</v>
      </c>
      <c r="B39" s="7">
        <f>COUNTBLANK(D28:D38)</f>
      </c>
      <c r="C39" s="12">
        <f>IF(B39=0,"Complete","INCOMPLETE - "&amp;B39&amp;" line(s) not quoted, so this total is a floor")</f>
      </c>
      <c r="D39" s="12"/>
      <c r="E39" s="12"/>
      <c r="F39" s="12"/>
      <c r="G39" s="12"/>
    </row>
    <row r="40" spans="1:12" x14ac:dyDescent="0.25">
      <c r="A40" s="9" t="s">
        <v>49</v>
      </c>
      <c r="B40" s="19">
        <f>SUM(H40:L40)</f>
      </c>
      <c r="H40" s="19">
        <f>SUM(H28:H38)</f>
      </c>
      <c r="I40" s="19">
        <f>SUM(I28:I38)</f>
      </c>
      <c r="J40" s="19">
        <f>SUM(J28:J38)</f>
      </c>
      <c r="K40" s="19">
        <f>SUM(K28:K38)</f>
      </c>
      <c r="L40" s="19">
        <f>SUM(L28:L38)</f>
      </c>
    </row>
    <row r="42" spans="1:1" x14ac:dyDescent="0.25">
      <c r="A42" s="3" t="s">
        <v>53</v>
      </c>
    </row>
    <row r="43" spans="1:16" x14ac:dyDescent="0.25">
      <c r="A43" s="13" t="s">
        <v>57</v>
      </c>
      <c r="B43" s="13" t="s">
        <v>58</v>
      </c>
      <c r="C43" s="13" t="s">
        <v>59</v>
      </c>
      <c r="D43" s="13" t="s">
        <v>60</v>
      </c>
      <c r="E43" s="13" t="s">
        <v>61</v>
      </c>
      <c r="F43" s="13" t="s">
        <v>62</v>
      </c>
      <c r="G43" s="13" t="s">
        <v>63</v>
      </c>
      <c r="H43" s="13" t="s">
        <v>64</v>
      </c>
      <c r="I43" s="13" t="s">
        <v>65</v>
      </c>
      <c r="J43" s="13" t="s">
        <v>66</v>
      </c>
      <c r="K43" s="13" t="s">
        <v>67</v>
      </c>
      <c r="L43" s="13" t="s">
        <v>68</v>
      </c>
      <c r="M43" s="13" t="s">
        <v>69</v>
      </c>
      <c r="N43" s="13" t="s">
        <v>70</v>
      </c>
      <c r="O43" s="13" t="s">
        <v>71</v>
      </c>
      <c r="P43" s="13" t="s">
        <v>72</v>
      </c>
    </row>
    <row r="44" spans="1:16" x14ac:dyDescent="0.25">
      <c r="A44" s="5" t="s">
        <v>73</v>
      </c>
      <c r="B44" s="5" t="s">
        <v>74</v>
      </c>
      <c r="C44" s="11" t="s">
        <v>75</v>
      </c>
      <c r="D44" s="14">
        <v>120000</v>
      </c>
      <c r="E44" s="15"/>
      <c r="F44" s="16"/>
      <c r="G44" s="16"/>
      <c r="H44" s="17">
        <f>IF(D44="","",IF(C44="One-off",D44*IF(AND($B16="Higher cost",O44="Low"),1+$B$17,1),""))</f>
      </c>
      <c r="I44" s="17">
        <f>IF(D44="","",IF(C44="Recurring",D44*IF(AND($B16="Higher cost",O44="Low"),1+$B$17,1),""))</f>
      </c>
      <c r="J44" s="17">
        <f>IF(I44="","",IF(F44&lt;&gt;"",F44*IF(AND($B16="Higher cost",O44="Low"),1+$B$17,1),I44*(1+IF(E44="",0,E44))))</f>
      </c>
      <c r="K44" s="17">
        <f>IF(J44="","",IF(G44&lt;&gt;"",G44*IF(AND($B16="Higher cost",O44="Low"),1+$B$17,1),J44*(1+IF(E44="",0,E44))))</f>
      </c>
      <c r="L44" s="17">
        <f>IF(D44="","",IF(C44="End of horizon",D44*IF(AND($B16="Higher cost",O44="Low"),1+$B$17,1),""))</f>
      </c>
      <c r="M44" s="18" t="s">
        <v>127</v>
      </c>
      <c r="N44" s="18" t="s">
        <v>128</v>
      </c>
      <c r="O44" s="6" t="s">
        <v>104</v>
      </c>
      <c r="P44" s="18" t="s">
        <v>32</v>
      </c>
    </row>
    <row r="45" spans="1:16" x14ac:dyDescent="0.25">
      <c r="A45" s="5" t="s">
        <v>73</v>
      </c>
      <c r="B45" s="5" t="s">
        <v>76</v>
      </c>
      <c r="C45" s="11" t="s">
        <v>75</v>
      </c>
      <c r="D45" s="14">
        <v>35000</v>
      </c>
      <c r="E45" s="15"/>
      <c r="F45" s="16"/>
      <c r="G45" s="16"/>
      <c r="H45" s="17">
        <f>IF(D45="","",IF(C45="One-off",D45*IF(AND($B16="Higher cost",O45="Low"),1+$B$17,1),""))</f>
      </c>
      <c r="I45" s="17">
        <f>IF(D45="","",IF(C45="Recurring",D45*IF(AND($B16="Higher cost",O45="Low"),1+$B$17,1),""))</f>
      </c>
      <c r="J45" s="17">
        <f>IF(I45="","",IF(F45&lt;&gt;"",F45*IF(AND($B16="Higher cost",O45="Low"),1+$B$17,1),I45*(1+IF(E45="",0,E45))))</f>
      </c>
      <c r="K45" s="17">
        <f>IF(J45="","",IF(G45&lt;&gt;"",G45*IF(AND($B16="Higher cost",O45="Low"),1+$B$17,1),J45*(1+IF(E45="",0,E45))))</f>
      </c>
      <c r="L45" s="17">
        <f>IF(D45="","",IF(C45="End of horizon",D45*IF(AND($B16="Higher cost",O45="Low"),1+$B$17,1),""))</f>
      </c>
      <c r="M45" s="18" t="s">
        <v>127</v>
      </c>
      <c r="N45" s="18" t="s">
        <v>128</v>
      </c>
      <c r="O45" s="6" t="s">
        <v>101</v>
      </c>
      <c r="P45" s="18" t="s">
        <v>129</v>
      </c>
    </row>
    <row r="46" spans="1:16" x14ac:dyDescent="0.25">
      <c r="A46" s="5" t="s">
        <v>73</v>
      </c>
      <c r="B46" s="5" t="s">
        <v>77</v>
      </c>
      <c r="C46" s="11" t="s">
        <v>75</v>
      </c>
      <c r="D46" s="14">
        <v>25000</v>
      </c>
      <c r="E46" s="15"/>
      <c r="F46" s="16"/>
      <c r="G46" s="16"/>
      <c r="H46" s="17">
        <f>IF(D46="","",IF(C46="One-off",D46*IF(AND($B16="Higher cost",O46="Low"),1+$B$17,1),""))</f>
      </c>
      <c r="I46" s="17">
        <f>IF(D46="","",IF(C46="Recurring",D46*IF(AND($B16="Higher cost",O46="Low"),1+$B$17,1),""))</f>
      </c>
      <c r="J46" s="17">
        <f>IF(I46="","",IF(F46&lt;&gt;"",F46*IF(AND($B16="Higher cost",O46="Low"),1+$B$17,1),I46*(1+IF(E46="",0,E46))))</f>
      </c>
      <c r="K46" s="17">
        <f>IF(J46="","",IF(G46&lt;&gt;"",G46*IF(AND($B16="Higher cost",O46="Low"),1+$B$17,1),J46*(1+IF(E46="",0,E46))))</f>
      </c>
      <c r="L46" s="17">
        <f>IF(D46="","",IF(C46="End of horizon",D46*IF(AND($B16="Higher cost",O46="Low"),1+$B$17,1),""))</f>
      </c>
      <c r="M46" s="18" t="s">
        <v>127</v>
      </c>
      <c r="N46" s="18" t="s">
        <v>128</v>
      </c>
      <c r="O46" s="6" t="s">
        <v>101</v>
      </c>
      <c r="P46" s="18" t="s">
        <v>32</v>
      </c>
    </row>
    <row r="47" spans="1:16" x14ac:dyDescent="0.25">
      <c r="A47" s="5" t="s">
        <v>78</v>
      </c>
      <c r="B47" s="5" t="s">
        <v>79</v>
      </c>
      <c r="C47" s="11" t="s">
        <v>75</v>
      </c>
      <c r="D47" s="14">
        <v>8000</v>
      </c>
      <c r="E47" s="15"/>
      <c r="F47" s="16"/>
      <c r="G47" s="16"/>
      <c r="H47" s="17">
        <f>IF(D47="","",IF(C47="One-off",D47*IF(AND($B16="Higher cost",O47="Low"),1+$B$17,1),""))</f>
      </c>
      <c r="I47" s="17">
        <f>IF(D47="","",IF(C47="Recurring",D47*IF(AND($B16="Higher cost",O47="Low"),1+$B$17,1),""))</f>
      </c>
      <c r="J47" s="17">
        <f>IF(I47="","",IF(F47&lt;&gt;"",F47*IF(AND($B16="Higher cost",O47="Low"),1+$B$17,1),I47*(1+IF(E47="",0,E47))))</f>
      </c>
      <c r="K47" s="17">
        <f>IF(J47="","",IF(G47&lt;&gt;"",G47*IF(AND($B16="Higher cost",O47="Low"),1+$B$17,1),J47*(1+IF(E47="",0,E47))))</f>
      </c>
      <c r="L47" s="17">
        <f>IF(D47="","",IF(C47="End of horizon",D47*IF(AND($B16="Higher cost",O47="Low"),1+$B$17,1),""))</f>
      </c>
      <c r="M47" s="18" t="s">
        <v>107</v>
      </c>
      <c r="N47" s="18" t="s">
        <v>130</v>
      </c>
      <c r="O47" s="6" t="s">
        <v>101</v>
      </c>
      <c r="P47" s="18" t="s">
        <v>32</v>
      </c>
    </row>
    <row r="48" spans="1:16" x14ac:dyDescent="0.25">
      <c r="A48" s="5" t="s">
        <v>80</v>
      </c>
      <c r="B48" s="5" t="s">
        <v>80</v>
      </c>
      <c r="C48" s="11" t="s">
        <v>81</v>
      </c>
      <c r="D48" s="14">
        <v>75000</v>
      </c>
      <c r="E48" s="8">
        <v>0.08</v>
      </c>
      <c r="F48" s="14"/>
      <c r="G48" s="14">
        <v>95000</v>
      </c>
      <c r="H48" s="17">
        <f>IF(D48="","",IF(C48="One-off",D48*IF(AND($B16="Higher cost",O48="Low"),1+$B$17,1),""))</f>
      </c>
      <c r="I48" s="17">
        <f>IF(D48="","",IF(C48="Recurring",D48*IF(AND($B16="Higher cost",O48="Low"),1+$B$17,1),""))</f>
      </c>
      <c r="J48" s="17">
        <f>IF(I48="","",IF(F48&lt;&gt;"",F48*IF(AND($B16="Higher cost",O48="Low"),1+$B$17,1),I48*(1+IF(E48="",0,E48))))</f>
      </c>
      <c r="K48" s="17">
        <f>IF(J48="","",IF(G48&lt;&gt;"",G48*IF(AND($B16="Higher cost",O48="Low"),1+$B$17,1),J48*(1+IF(E48="",0,E48))))</f>
      </c>
      <c r="L48" s="17">
        <f>IF(D48="","",IF(C48="End of horizon",D48*IF(AND($B16="Higher cost",O48="Low"),1+$B$17,1),""))</f>
      </c>
      <c r="M48" s="18" t="s">
        <v>127</v>
      </c>
      <c r="N48" s="18" t="s">
        <v>131</v>
      </c>
      <c r="O48" s="6" t="s">
        <v>104</v>
      </c>
      <c r="P48" s="18" t="s">
        <v>132</v>
      </c>
    </row>
    <row r="49" spans="1:16" x14ac:dyDescent="0.25">
      <c r="A49" s="5" t="s">
        <v>82</v>
      </c>
      <c r="B49" s="5" t="s">
        <v>82</v>
      </c>
      <c r="C49" s="11" t="s">
        <v>81</v>
      </c>
      <c r="D49" s="14">
        <v>4000</v>
      </c>
      <c r="E49" s="8">
        <v>0.05</v>
      </c>
      <c r="F49" s="14"/>
      <c r="G49" s="14"/>
      <c r="H49" s="17">
        <f>IF(D49="","",IF(C49="One-off",D49*IF(AND($B16="Higher cost",O49="Low"),1+$B$17,1),""))</f>
      </c>
      <c r="I49" s="17">
        <f>IF(D49="","",IF(C49="Recurring",D49*IF(AND($B16="Higher cost",O49="Low"),1+$B$17,1),""))</f>
      </c>
      <c r="J49" s="17">
        <f>IF(I49="","",IF(F49&lt;&gt;"",F49*IF(AND($B16="Higher cost",O49="Low"),1+$B$17,1),I49*(1+IF(E49="",0,E49))))</f>
      </c>
      <c r="K49" s="17">
        <f>IF(J49="","",IF(G49&lt;&gt;"",G49*IF(AND($B16="Higher cost",O49="Low"),1+$B$17,1),J49*(1+IF(E49="",0,E49))))</f>
      </c>
      <c r="L49" s="17">
        <f>IF(D49="","",IF(C49="End of horizon",D49*IF(AND($B16="Higher cost",O49="Low"),1+$B$17,1),""))</f>
      </c>
      <c r="M49" s="18" t="s">
        <v>127</v>
      </c>
      <c r="N49" s="18" t="s">
        <v>131</v>
      </c>
      <c r="O49" s="6" t="s">
        <v>104</v>
      </c>
      <c r="P49" s="18" t="s">
        <v>133</v>
      </c>
    </row>
    <row r="50" spans="1:16" x14ac:dyDescent="0.25">
      <c r="A50" s="5" t="s">
        <v>73</v>
      </c>
      <c r="B50" s="5" t="s">
        <v>83</v>
      </c>
      <c r="C50" s="11" t="s">
        <v>81</v>
      </c>
      <c r="D50" s="14">
        <v>25000</v>
      </c>
      <c r="E50" s="8">
        <v>0.04</v>
      </c>
      <c r="F50" s="14"/>
      <c r="G50" s="14"/>
      <c r="H50" s="17">
        <f>IF(D50="","",IF(C50="One-off",D50*IF(AND($B16="Higher cost",O50="Low"),1+$B$17,1),""))</f>
      </c>
      <c r="I50" s="17">
        <f>IF(D50="","",IF(C50="Recurring",D50*IF(AND($B16="Higher cost",O50="Low"),1+$B$17,1),""))</f>
      </c>
      <c r="J50" s="17">
        <f>IF(I50="","",IF(F50&lt;&gt;"",F50*IF(AND($B16="Higher cost",O50="Low"),1+$B$17,1),I50*(1+IF(E50="",0,E50))))</f>
      </c>
      <c r="K50" s="17">
        <f>IF(J50="","",IF(G50&lt;&gt;"",G50*IF(AND($B16="Higher cost",O50="Low"),1+$B$17,1),J50*(1+IF(E50="",0,E50))))</f>
      </c>
      <c r="L50" s="17">
        <f>IF(D50="","",IF(C50="End of horizon",D50*IF(AND($B16="Higher cost",O50="Low"),1+$B$17,1),""))</f>
      </c>
      <c r="M50" s="18" t="s">
        <v>127</v>
      </c>
      <c r="N50" s="18" t="s">
        <v>131</v>
      </c>
      <c r="O50" s="6" t="s">
        <v>101</v>
      </c>
      <c r="P50" s="18" t="s">
        <v>32</v>
      </c>
    </row>
    <row r="51" spans="1:16" x14ac:dyDescent="0.25">
      <c r="A51" s="5" t="s">
        <v>73</v>
      </c>
      <c r="B51" s="5" t="s">
        <v>84</v>
      </c>
      <c r="C51" s="11" t="s">
        <v>81</v>
      </c>
      <c r="D51" s="14">
        <v>35000</v>
      </c>
      <c r="E51" s="8">
        <v>0.04</v>
      </c>
      <c r="F51" s="14"/>
      <c r="G51" s="14"/>
      <c r="H51" s="17">
        <f>IF(D51="","",IF(C51="One-off",D51*IF(AND($B16="Higher cost",O51="Low"),1+$B$17,1),""))</f>
      </c>
      <c r="I51" s="17">
        <f>IF(D51="","",IF(C51="Recurring",D51*IF(AND($B16="Higher cost",O51="Low"),1+$B$17,1),""))</f>
      </c>
      <c r="J51" s="17">
        <f>IF(I51="","",IF(F51&lt;&gt;"",F51*IF(AND($B16="Higher cost",O51="Low"),1+$B$17,1),I51*(1+IF(E51="",0,E51))))</f>
      </c>
      <c r="K51" s="17">
        <f>IF(J51="","",IF(G51&lt;&gt;"",G51*IF(AND($B16="Higher cost",O51="Low"),1+$B$17,1),J51*(1+IF(E51="",0,E51))))</f>
      </c>
      <c r="L51" s="17">
        <f>IF(D51="","",IF(C51="End of horizon",D51*IF(AND($B16="Higher cost",O51="Low"),1+$B$17,1),""))</f>
      </c>
      <c r="M51" s="18" t="s">
        <v>115</v>
      </c>
      <c r="N51" s="18" t="s">
        <v>134</v>
      </c>
      <c r="O51" s="6" t="s">
        <v>101</v>
      </c>
      <c r="P51" s="18" t="s">
        <v>32</v>
      </c>
    </row>
    <row r="52" spans="1:16" x14ac:dyDescent="0.25">
      <c r="A52" s="5" t="s">
        <v>73</v>
      </c>
      <c r="B52" s="5" t="s">
        <v>85</v>
      </c>
      <c r="C52" s="11" t="s">
        <v>81</v>
      </c>
      <c r="D52" s="14"/>
      <c r="E52" s="8">
        <v>0.03</v>
      </c>
      <c r="F52" s="14"/>
      <c r="G52" s="14"/>
      <c r="H52" s="17">
        <f>IF(D52="","",IF(C52="One-off",D52*IF(AND($B16="Higher cost",O52="Low"),1+$B$17,1),""))</f>
      </c>
      <c r="I52" s="17">
        <f>IF(D52="","",IF(C52="Recurring",D52*IF(AND($B16="Higher cost",O52="Low"),1+$B$17,1),""))</f>
      </c>
      <c r="J52" s="17">
        <f>IF(I52="","",IF(F52&lt;&gt;"",F52*IF(AND($B16="Higher cost",O52="Low"),1+$B$17,1),I52*(1+IF(E52="",0,E52))))</f>
      </c>
      <c r="K52" s="17">
        <f>IF(J52="","",IF(G52&lt;&gt;"",G52*IF(AND($B16="Higher cost",O52="Low"),1+$B$17,1),J52*(1+IF(E52="",0,E52))))</f>
      </c>
      <c r="L52" s="17">
        <f>IF(D52="","",IF(C52="End of horizon",D52*IF(AND($B16="Higher cost",O52="Low"),1+$B$17,1),""))</f>
      </c>
      <c r="M52" s="18" t="s">
        <v>115</v>
      </c>
      <c r="N52" s="18" t="s">
        <v>50</v>
      </c>
      <c r="O52" s="6" t="s">
        <v>119</v>
      </c>
      <c r="P52" s="18" t="s">
        <v>135</v>
      </c>
    </row>
    <row r="53" spans="1:16" x14ac:dyDescent="0.25">
      <c r="A53" s="5" t="s">
        <v>78</v>
      </c>
      <c r="B53" s="5" t="s">
        <v>78</v>
      </c>
      <c r="C53" s="11" t="s">
        <v>81</v>
      </c>
      <c r="D53" s="14">
        <v>55000</v>
      </c>
      <c r="E53" s="8">
        <v>0.03</v>
      </c>
      <c r="F53" s="14"/>
      <c r="G53" s="14"/>
      <c r="H53" s="17">
        <f>IF(D53="","",IF(C53="One-off",D53*IF(AND($B16="Higher cost",O53="Low"),1+$B$17,1),""))</f>
      </c>
      <c r="I53" s="17">
        <f>IF(D53="","",IF(C53="Recurring",D53*IF(AND($B16="Higher cost",O53="Low"),1+$B$17,1),""))</f>
      </c>
      <c r="J53" s="17">
        <f>IF(I53="","",IF(F53&lt;&gt;"",F53*IF(AND($B16="Higher cost",O53="Low"),1+$B$17,1),I53*(1+IF(E53="",0,E53))))</f>
      </c>
      <c r="K53" s="17">
        <f>IF(J53="","",IF(G53&lt;&gt;"",G53*IF(AND($B16="Higher cost",O53="Low"),1+$B$17,1),J53*(1+IF(E53="",0,E53))))</f>
      </c>
      <c r="L53" s="17">
        <f>IF(D53="","",IF(C53="End of horizon",D53*IF(AND($B16="Higher cost",O53="Low"),1+$B$17,1),""))</f>
      </c>
      <c r="M53" s="18" t="s">
        <v>121</v>
      </c>
      <c r="N53" s="18" t="s">
        <v>136</v>
      </c>
      <c r="O53" s="6" t="s">
        <v>101</v>
      </c>
      <c r="P53" s="18" t="s">
        <v>32</v>
      </c>
    </row>
    <row r="54" spans="1:16" x14ac:dyDescent="0.25">
      <c r="A54" s="5" t="s">
        <v>86</v>
      </c>
      <c r="B54" s="5" t="s">
        <v>87</v>
      </c>
      <c r="C54" s="11" t="s">
        <v>88</v>
      </c>
      <c r="D54" s="14">
        <v>40000</v>
      </c>
      <c r="E54" s="15"/>
      <c r="F54" s="16"/>
      <c r="G54" s="16"/>
      <c r="H54" s="17">
        <f>IF(D54="","",IF(C54="One-off",D54*IF(AND($B16="Higher cost",O54="Low"),1+$B$17,1),""))</f>
      </c>
      <c r="I54" s="17">
        <f>IF(D54="","",IF(C54="Recurring",D54*IF(AND($B16="Higher cost",O54="Low"),1+$B$17,1),""))</f>
      </c>
      <c r="J54" s="17">
        <f>IF(I54="","",IF(F54&lt;&gt;"",F54*IF(AND($B16="Higher cost",O54="Low"),1+$B$17,1),I54*(1+IF(E54="",0,E54))))</f>
      </c>
      <c r="K54" s="17">
        <f>IF(J54="","",IF(G54&lt;&gt;"",G54*IF(AND($B16="Higher cost",O54="Low"),1+$B$17,1),J54*(1+IF(E54="",0,E54))))</f>
      </c>
      <c r="L54" s="17">
        <f>IF(D54="","",IF(C54="End of horizon",D54*IF(AND($B16="Higher cost",O54="Low"),1+$B$17,1),""))</f>
      </c>
      <c r="M54" s="18" t="s">
        <v>115</v>
      </c>
      <c r="N54" s="18" t="s">
        <v>130</v>
      </c>
      <c r="O54" s="6" t="s">
        <v>119</v>
      </c>
      <c r="P54" s="18" t="s">
        <v>137</v>
      </c>
    </row>
    <row r="55" spans="1:7" x14ac:dyDescent="0.25">
      <c r="A55" s="7" t="s">
        <v>89</v>
      </c>
      <c r="B55" s="7">
        <f>COUNTBLANK(D44:D54)</f>
      </c>
      <c r="C55" s="12">
        <f>IF(B55=0,"Complete","INCOMPLETE - "&amp;B55&amp;" line(s) not quoted, so this total is a floor")</f>
      </c>
      <c r="D55" s="12"/>
      <c r="E55" s="12"/>
      <c r="F55" s="12"/>
      <c r="G55" s="12"/>
    </row>
    <row r="56" spans="1:12" x14ac:dyDescent="0.25">
      <c r="A56" s="9" t="s">
        <v>49</v>
      </c>
      <c r="B56" s="19">
        <f>SUM(H56:L56)</f>
      </c>
      <c r="H56" s="19">
        <f>SUM(H44:H54)</f>
      </c>
      <c r="I56" s="19">
        <f>SUM(I44:I54)</f>
      </c>
      <c r="J56" s="19">
        <f>SUM(J44:J54)</f>
      </c>
      <c r="K56" s="19">
        <f>SUM(K44:K54)</f>
      </c>
      <c r="L56" s="19">
        <f>SUM(L44:L54)</f>
      </c>
    </row>
    <row r="58" spans="1:1" x14ac:dyDescent="0.25">
      <c r="A58" s="3" t="s">
        <v>54</v>
      </c>
    </row>
    <row r="59" spans="1:16" x14ac:dyDescent="0.25">
      <c r="A59" s="13" t="s">
        <v>57</v>
      </c>
      <c r="B59" s="13" t="s">
        <v>58</v>
      </c>
      <c r="C59" s="13" t="s">
        <v>59</v>
      </c>
      <c r="D59" s="13" t="s">
        <v>60</v>
      </c>
      <c r="E59" s="13" t="s">
        <v>61</v>
      </c>
      <c r="F59" s="13" t="s">
        <v>62</v>
      </c>
      <c r="G59" s="13" t="s">
        <v>63</v>
      </c>
      <c r="H59" s="13" t="s">
        <v>64</v>
      </c>
      <c r="I59" s="13" t="s">
        <v>65</v>
      </c>
      <c r="J59" s="13" t="s">
        <v>66</v>
      </c>
      <c r="K59" s="13" t="s">
        <v>67</v>
      </c>
      <c r="L59" s="13" t="s">
        <v>68</v>
      </c>
      <c r="M59" s="13" t="s">
        <v>69</v>
      </c>
      <c r="N59" s="13" t="s">
        <v>70</v>
      </c>
      <c r="O59" s="13" t="s">
        <v>71</v>
      </c>
      <c r="P59" s="13" t="s">
        <v>72</v>
      </c>
    </row>
    <row r="60" spans="1:16" x14ac:dyDescent="0.25">
      <c r="A60" s="5" t="s">
        <v>73</v>
      </c>
      <c r="B60" s="5" t="s">
        <v>74</v>
      </c>
      <c r="C60" s="11" t="s">
        <v>75</v>
      </c>
      <c r="D60" s="14">
        <v>150000</v>
      </c>
      <c r="E60" s="15"/>
      <c r="F60" s="16"/>
      <c r="G60" s="16"/>
      <c r="H60" s="17">
        <f>IF(D60="","",IF(C60="One-off",D60*IF(AND($B16="Higher cost",O60="Low"),1+$B$17,1),""))</f>
      </c>
      <c r="I60" s="17">
        <f>IF(D60="","",IF(C60="Recurring",D60*IF(AND($B16="Higher cost",O60="Low"),1+$B$17,1),""))</f>
      </c>
      <c r="J60" s="17">
        <f>IF(I60="","",IF(F60&lt;&gt;"",F60*IF(AND($B16="Higher cost",O60="Low"),1+$B$17,1),I60*(1+IF(E60="",0,E60))))</f>
      </c>
      <c r="K60" s="17">
        <f>IF(J60="","",IF(G60&lt;&gt;"",G60*IF(AND($B16="Higher cost",O60="Low"),1+$B$17,1),J60*(1+IF(E60="",0,E60))))</f>
      </c>
      <c r="L60" s="17">
        <f>IF(D60="","",IF(C60="End of horizon",D60*IF(AND($B16="Higher cost",O60="Low"),1+$B$17,1),""))</f>
      </c>
      <c r="M60" s="18" t="s">
        <v>138</v>
      </c>
      <c r="N60" s="18" t="s">
        <v>139</v>
      </c>
      <c r="O60" s="6" t="s">
        <v>104</v>
      </c>
      <c r="P60" s="18" t="s">
        <v>32</v>
      </c>
    </row>
    <row r="61" spans="1:16" x14ac:dyDescent="0.25">
      <c r="A61" s="5" t="s">
        <v>73</v>
      </c>
      <c r="B61" s="5" t="s">
        <v>76</v>
      </c>
      <c r="C61" s="11" t="s">
        <v>75</v>
      </c>
      <c r="D61" s="14">
        <v>35000</v>
      </c>
      <c r="E61" s="15"/>
      <c r="F61" s="16"/>
      <c r="G61" s="16"/>
      <c r="H61" s="17">
        <f>IF(D61="","",IF(C61="One-off",D61*IF(AND($B16="Higher cost",O61="Low"),1+$B$17,1),""))</f>
      </c>
      <c r="I61" s="17">
        <f>IF(D61="","",IF(C61="Recurring",D61*IF(AND($B16="Higher cost",O61="Low"),1+$B$17,1),""))</f>
      </c>
      <c r="J61" s="17">
        <f>IF(I61="","",IF(F61&lt;&gt;"",F61*IF(AND($B16="Higher cost",O61="Low"),1+$B$17,1),I61*(1+IF(E61="",0,E61))))</f>
      </c>
      <c r="K61" s="17">
        <f>IF(J61="","",IF(G61&lt;&gt;"",G61*IF(AND($B16="Higher cost",O61="Low"),1+$B$17,1),J61*(1+IF(E61="",0,E61))))</f>
      </c>
      <c r="L61" s="17">
        <f>IF(D61="","",IF(C61="End of horizon",D61*IF(AND($B16="Higher cost",O61="Low"),1+$B$17,1),""))</f>
      </c>
      <c r="M61" s="18" t="s">
        <v>138</v>
      </c>
      <c r="N61" s="18" t="s">
        <v>139</v>
      </c>
      <c r="O61" s="6" t="s">
        <v>101</v>
      </c>
      <c r="P61" s="18" t="s">
        <v>32</v>
      </c>
    </row>
    <row r="62" spans="1:16" x14ac:dyDescent="0.25">
      <c r="A62" s="5" t="s">
        <v>73</v>
      </c>
      <c r="B62" s="5" t="s">
        <v>77</v>
      </c>
      <c r="C62" s="11" t="s">
        <v>75</v>
      </c>
      <c r="D62" s="14">
        <v>25000</v>
      </c>
      <c r="E62" s="15"/>
      <c r="F62" s="16"/>
      <c r="G62" s="16"/>
      <c r="H62" s="17">
        <f>IF(D62="","",IF(C62="One-off",D62*IF(AND($B16="Higher cost",O62="Low"),1+$B$17,1),""))</f>
      </c>
      <c r="I62" s="17">
        <f>IF(D62="","",IF(C62="Recurring",D62*IF(AND($B16="Higher cost",O62="Low"),1+$B$17,1),""))</f>
      </c>
      <c r="J62" s="17">
        <f>IF(I62="","",IF(F62&lt;&gt;"",F62*IF(AND($B16="Higher cost",O62="Low"),1+$B$17,1),I62*(1+IF(E62="",0,E62))))</f>
      </c>
      <c r="K62" s="17">
        <f>IF(J62="","",IF(G62&lt;&gt;"",G62*IF(AND($B16="Higher cost",O62="Low"),1+$B$17,1),J62*(1+IF(E62="",0,E62))))</f>
      </c>
      <c r="L62" s="17">
        <f>IF(D62="","",IF(C62="End of horizon",D62*IF(AND($B16="Higher cost",O62="Low"),1+$B$17,1),""))</f>
      </c>
      <c r="M62" s="18" t="s">
        <v>138</v>
      </c>
      <c r="N62" s="18" t="s">
        <v>139</v>
      </c>
      <c r="O62" s="6" t="s">
        <v>101</v>
      </c>
      <c r="P62" s="18" t="s">
        <v>32</v>
      </c>
    </row>
    <row r="63" spans="1:16" x14ac:dyDescent="0.25">
      <c r="A63" s="5" t="s">
        <v>78</v>
      </c>
      <c r="B63" s="5" t="s">
        <v>79</v>
      </c>
      <c r="C63" s="11" t="s">
        <v>75</v>
      </c>
      <c r="D63" s="14">
        <v>8000</v>
      </c>
      <c r="E63" s="15"/>
      <c r="F63" s="16"/>
      <c r="G63" s="16"/>
      <c r="H63" s="17">
        <f>IF(D63="","",IF(C63="One-off",D63*IF(AND($B16="Higher cost",O63="Low"),1+$B$17,1),""))</f>
      </c>
      <c r="I63" s="17">
        <f>IF(D63="","",IF(C63="Recurring",D63*IF(AND($B16="Higher cost",O63="Low"),1+$B$17,1),""))</f>
      </c>
      <c r="J63" s="17">
        <f>IF(I63="","",IF(F63&lt;&gt;"",F63*IF(AND($B16="Higher cost",O63="Low"),1+$B$17,1),I63*(1+IF(E63="",0,E63))))</f>
      </c>
      <c r="K63" s="17">
        <f>IF(J63="","",IF(G63&lt;&gt;"",G63*IF(AND($B16="Higher cost",O63="Low"),1+$B$17,1),J63*(1+IF(E63="",0,E63))))</f>
      </c>
      <c r="L63" s="17">
        <f>IF(D63="","",IF(C63="End of horizon",D63*IF(AND($B16="Higher cost",O63="Low"),1+$B$17,1),""))</f>
      </c>
      <c r="M63" s="18" t="s">
        <v>107</v>
      </c>
      <c r="N63" s="18" t="s">
        <v>140</v>
      </c>
      <c r="O63" s="6" t="s">
        <v>101</v>
      </c>
      <c r="P63" s="18" t="s">
        <v>32</v>
      </c>
    </row>
    <row r="64" spans="1:16" x14ac:dyDescent="0.25">
      <c r="A64" s="5" t="s">
        <v>80</v>
      </c>
      <c r="B64" s="5" t="s">
        <v>80</v>
      </c>
      <c r="C64" s="11" t="s">
        <v>81</v>
      </c>
      <c r="D64" s="14">
        <v>0</v>
      </c>
      <c r="E64" s="8">
        <v>0</v>
      </c>
      <c r="F64" s="14"/>
      <c r="G64" s="14"/>
      <c r="H64" s="17">
        <f>IF(D64="","",IF(C64="One-off",D64*IF(AND($B16="Higher cost",O64="Low"),1+$B$17,1),""))</f>
      </c>
      <c r="I64" s="17">
        <f>IF(D64="","",IF(C64="Recurring",D64*IF(AND($B16="Higher cost",O64="Low"),1+$B$17,1),""))</f>
      </c>
      <c r="J64" s="17">
        <f>IF(I64="","",IF(F64&lt;&gt;"",F64*IF(AND($B16="Higher cost",O64="Low"),1+$B$17,1),I64*(1+IF(E64="",0,E64))))</f>
      </c>
      <c r="K64" s="17">
        <f>IF(J64="","",IF(G64&lt;&gt;"",G64*IF(AND($B16="Higher cost",O64="Low"),1+$B$17,1),J64*(1+IF(E64="",0,E64))))</f>
      </c>
      <c r="L64" s="17">
        <f>IF(D64="","",IF(C64="End of horizon",D64*IF(AND($B16="Higher cost",O64="Low"),1+$B$17,1),""))</f>
      </c>
      <c r="M64" s="18" t="s">
        <v>110</v>
      </c>
      <c r="N64" s="18" t="s">
        <v>141</v>
      </c>
      <c r="O64" s="6" t="s">
        <v>104</v>
      </c>
      <c r="P64" s="18" t="s">
        <v>142</v>
      </c>
    </row>
    <row r="65" spans="1:16" x14ac:dyDescent="0.25">
      <c r="A65" s="5" t="s">
        <v>82</v>
      </c>
      <c r="B65" s="5" t="s">
        <v>82</v>
      </c>
      <c r="C65" s="11" t="s">
        <v>81</v>
      </c>
      <c r="D65" s="14">
        <v>30000</v>
      </c>
      <c r="E65" s="8">
        <v>0.06</v>
      </c>
      <c r="F65" s="14"/>
      <c r="G65" s="14"/>
      <c r="H65" s="17">
        <f>IF(D65="","",IF(C65="One-off",D65*IF(AND($B16="Higher cost",O65="Low"),1+$B$17,1),""))</f>
      </c>
      <c r="I65" s="17">
        <f>IF(D65="","",IF(C65="Recurring",D65*IF(AND($B16="Higher cost",O65="Low"),1+$B$17,1),""))</f>
      </c>
      <c r="J65" s="17">
        <f>IF(I65="","",IF(F65&lt;&gt;"",F65*IF(AND($B16="Higher cost",O65="Low"),1+$B$17,1),I65*(1+IF(E65="",0,E65))))</f>
      </c>
      <c r="K65" s="17">
        <f>IF(J65="","",IF(G65&lt;&gt;"",G65*IF(AND($B16="Higher cost",O65="Low"),1+$B$17,1),J65*(1+IF(E65="",0,E65))))</f>
      </c>
      <c r="L65" s="17">
        <f>IF(D65="","",IF(C65="End of horizon",D65*IF(AND($B16="Higher cost",O65="Low"),1+$B$17,1),""))</f>
      </c>
      <c r="M65" s="18" t="s">
        <v>99</v>
      </c>
      <c r="N65" s="18" t="s">
        <v>143</v>
      </c>
      <c r="O65" s="6" t="s">
        <v>101</v>
      </c>
      <c r="P65" s="18" t="s">
        <v>144</v>
      </c>
    </row>
    <row r="66" spans="1:16" x14ac:dyDescent="0.25">
      <c r="A66" s="5" t="s">
        <v>73</v>
      </c>
      <c r="B66" s="5" t="s">
        <v>83</v>
      </c>
      <c r="C66" s="11" t="s">
        <v>81</v>
      </c>
      <c r="D66" s="14">
        <v>45000</v>
      </c>
      <c r="E66" s="8">
        <v>0.05</v>
      </c>
      <c r="F66" s="14"/>
      <c r="G66" s="14"/>
      <c r="H66" s="17">
        <f>IF(D66="","",IF(C66="One-off",D66*IF(AND($B16="Higher cost",O66="Low"),1+$B$17,1),""))</f>
      </c>
      <c r="I66" s="17">
        <f>IF(D66="","",IF(C66="Recurring",D66*IF(AND($B16="Higher cost",O66="Low"),1+$B$17,1),""))</f>
      </c>
      <c r="J66" s="17">
        <f>IF(I66="","",IF(F66&lt;&gt;"",F66*IF(AND($B16="Higher cost",O66="Low"),1+$B$17,1),I66*(1+IF(E66="",0,E66))))</f>
      </c>
      <c r="K66" s="17">
        <f>IF(J66="","",IF(G66&lt;&gt;"",G66*IF(AND($B16="Higher cost",O66="Low"),1+$B$17,1),J66*(1+IF(E66="",0,E66))))</f>
      </c>
      <c r="L66" s="17">
        <f>IF(D66="","",IF(C66="End of horizon",D66*IF(AND($B16="Higher cost",O66="Low"),1+$B$17,1),""))</f>
      </c>
      <c r="M66" s="18" t="s">
        <v>115</v>
      </c>
      <c r="N66" s="18" t="s">
        <v>140</v>
      </c>
      <c r="O66" s="6" t="s">
        <v>101</v>
      </c>
      <c r="P66" s="18" t="s">
        <v>145</v>
      </c>
    </row>
    <row r="67" spans="1:16" x14ac:dyDescent="0.25">
      <c r="A67" s="5" t="s">
        <v>73</v>
      </c>
      <c r="B67" s="5" t="s">
        <v>84</v>
      </c>
      <c r="C67" s="11" t="s">
        <v>81</v>
      </c>
      <c r="D67" s="14">
        <v>50000</v>
      </c>
      <c r="E67" s="8">
        <v>0.05</v>
      </c>
      <c r="F67" s="14"/>
      <c r="G67" s="14"/>
      <c r="H67" s="17">
        <f>IF(D67="","",IF(C67="One-off",D67*IF(AND($B16="Higher cost",O67="Low"),1+$B$17,1),""))</f>
      </c>
      <c r="I67" s="17">
        <f>IF(D67="","",IF(C67="Recurring",D67*IF(AND($B16="Higher cost",O67="Low"),1+$B$17,1),""))</f>
      </c>
      <c r="J67" s="17">
        <f>IF(I67="","",IF(F67&lt;&gt;"",F67*IF(AND($B16="Higher cost",O67="Low"),1+$B$17,1),I67*(1+IF(E67="",0,E67))))</f>
      </c>
      <c r="K67" s="17">
        <f>IF(J67="","",IF(G67&lt;&gt;"",G67*IF(AND($B16="Higher cost",O67="Low"),1+$B$17,1),J67*(1+IF(E67="",0,E67))))</f>
      </c>
      <c r="L67" s="17">
        <f>IF(D67="","",IF(C67="End of horizon",D67*IF(AND($B16="Higher cost",O67="Low"),1+$B$17,1),""))</f>
      </c>
      <c r="M67" s="18" t="s">
        <v>115</v>
      </c>
      <c r="N67" s="18" t="s">
        <v>146</v>
      </c>
      <c r="O67" s="6" t="s">
        <v>101</v>
      </c>
      <c r="P67" s="18" t="s">
        <v>32</v>
      </c>
    </row>
    <row r="68" spans="1:16" x14ac:dyDescent="0.25">
      <c r="A68" s="5" t="s">
        <v>73</v>
      </c>
      <c r="B68" s="5" t="s">
        <v>85</v>
      </c>
      <c r="C68" s="11" t="s">
        <v>81</v>
      </c>
      <c r="D68" s="14">
        <v>6000</v>
      </c>
      <c r="E68" s="8">
        <v>0.03</v>
      </c>
      <c r="F68" s="14"/>
      <c r="G68" s="14"/>
      <c r="H68" s="17">
        <f>IF(D68="","",IF(C68="One-off",D68*IF(AND($B16="Higher cost",O68="Low"),1+$B$17,1),""))</f>
      </c>
      <c r="I68" s="17">
        <f>IF(D68="","",IF(C68="Recurring",D68*IF(AND($B16="Higher cost",O68="Low"),1+$B$17,1),""))</f>
      </c>
      <c r="J68" s="17">
        <f>IF(I68="","",IF(F68&lt;&gt;"",F68*IF(AND($B16="Higher cost",O68="Low"),1+$B$17,1),I68*(1+IF(E68="",0,E68))))</f>
      </c>
      <c r="K68" s="17">
        <f>IF(J68="","",IF(G68&lt;&gt;"",G68*IF(AND($B16="Higher cost",O68="Low"),1+$B$17,1),J68*(1+IF(E68="",0,E68))))</f>
      </c>
      <c r="L68" s="17">
        <f>IF(D68="","",IF(C68="End of horizon",D68*IF(AND($B16="Higher cost",O68="Low"),1+$B$17,1),""))</f>
      </c>
      <c r="M68" s="18" t="s">
        <v>115</v>
      </c>
      <c r="N68" s="18" t="s">
        <v>140</v>
      </c>
      <c r="O68" s="6" t="s">
        <v>119</v>
      </c>
      <c r="P68" s="18" t="s">
        <v>32</v>
      </c>
    </row>
    <row r="69" spans="1:16" x14ac:dyDescent="0.25">
      <c r="A69" s="5" t="s">
        <v>78</v>
      </c>
      <c r="B69" s="5" t="s">
        <v>78</v>
      </c>
      <c r="C69" s="11" t="s">
        <v>81</v>
      </c>
      <c r="D69" s="14">
        <v>55000</v>
      </c>
      <c r="E69" s="8">
        <v>0.03</v>
      </c>
      <c r="F69" s="14"/>
      <c r="G69" s="14"/>
      <c r="H69" s="17">
        <f>IF(D69="","",IF(C69="One-off",D69*IF(AND($B16="Higher cost",O69="Low"),1+$B$17,1),""))</f>
      </c>
      <c r="I69" s="17">
        <f>IF(D69="","",IF(C69="Recurring",D69*IF(AND($B16="Higher cost",O69="Low"),1+$B$17,1),""))</f>
      </c>
      <c r="J69" s="17">
        <f>IF(I69="","",IF(F69&lt;&gt;"",F69*IF(AND($B16="Higher cost",O69="Low"),1+$B$17,1),I69*(1+IF(E69="",0,E69))))</f>
      </c>
      <c r="K69" s="17">
        <f>IF(J69="","",IF(G69&lt;&gt;"",G69*IF(AND($B16="Higher cost",O69="Low"),1+$B$17,1),J69*(1+IF(E69="",0,E69))))</f>
      </c>
      <c r="L69" s="17">
        <f>IF(D69="","",IF(C69="End of horizon",D69*IF(AND($B16="Higher cost",O69="Low"),1+$B$17,1),""))</f>
      </c>
      <c r="M69" s="18" t="s">
        <v>121</v>
      </c>
      <c r="N69" s="18" t="s">
        <v>147</v>
      </c>
      <c r="O69" s="6" t="s">
        <v>101</v>
      </c>
      <c r="P69" s="18" t="s">
        <v>32</v>
      </c>
    </row>
    <row r="70" spans="1:16" x14ac:dyDescent="0.25">
      <c r="A70" s="5" t="s">
        <v>86</v>
      </c>
      <c r="B70" s="5" t="s">
        <v>87</v>
      </c>
      <c r="C70" s="11" t="s">
        <v>88</v>
      </c>
      <c r="D70" s="14">
        <v>20000</v>
      </c>
      <c r="E70" s="15"/>
      <c r="F70" s="16"/>
      <c r="G70" s="16"/>
      <c r="H70" s="17">
        <f>IF(D70="","",IF(C70="One-off",D70*IF(AND($B16="Higher cost",O70="Low"),1+$B$17,1),""))</f>
      </c>
      <c r="I70" s="17">
        <f>IF(D70="","",IF(C70="Recurring",D70*IF(AND($B16="Higher cost",O70="Low"),1+$B$17,1),""))</f>
      </c>
      <c r="J70" s="17">
        <f>IF(I70="","",IF(F70&lt;&gt;"",F70*IF(AND($B16="Higher cost",O70="Low"),1+$B$17,1),I70*(1+IF(E70="",0,E70))))</f>
      </c>
      <c r="K70" s="17">
        <f>IF(J70="","",IF(G70&lt;&gt;"",G70*IF(AND($B16="Higher cost",O70="Low"),1+$B$17,1),J70*(1+IF(E70="",0,E70))))</f>
      </c>
      <c r="L70" s="17">
        <f>IF(D70="","",IF(C70="End of horizon",D70*IF(AND($B16="Higher cost",O70="Low"),1+$B$17,1),""))</f>
      </c>
      <c r="M70" s="18" t="s">
        <v>115</v>
      </c>
      <c r="N70" s="18" t="s">
        <v>140</v>
      </c>
      <c r="O70" s="6" t="s">
        <v>119</v>
      </c>
      <c r="P70" s="18" t="s">
        <v>148</v>
      </c>
    </row>
    <row r="71" spans="1:7" x14ac:dyDescent="0.25">
      <c r="A71" s="7" t="s">
        <v>89</v>
      </c>
      <c r="B71" s="7">
        <f>COUNTBLANK(D60:D70)</f>
      </c>
      <c r="C71" s="12">
        <f>IF(B71=0,"Complete","INCOMPLETE - "&amp;B71&amp;" line(s) not quoted, so this total is a floor")</f>
      </c>
      <c r="D71" s="12"/>
      <c r="E71" s="12"/>
      <c r="F71" s="12"/>
      <c r="G71" s="12"/>
    </row>
    <row r="72" spans="1:12" x14ac:dyDescent="0.25">
      <c r="A72" s="9" t="s">
        <v>49</v>
      </c>
      <c r="B72" s="19">
        <f>SUM(H72:L72)</f>
      </c>
      <c r="H72" s="19">
        <f>SUM(H60:H70)</f>
      </c>
      <c r="I72" s="19">
        <f>SUM(I60:I70)</f>
      </c>
      <c r="J72" s="19">
        <f>SUM(J60:J70)</f>
      </c>
      <c r="K72" s="19">
        <f>SUM(K60:K70)</f>
      </c>
      <c r="L72" s="19">
        <f>SUM(L60:L70)</f>
      </c>
    </row>
  </sheetData>
  <mergeCells count="21">
    <mergeCell ref="A2:P2"/>
    <mergeCell ref="B5:D5"/>
    <mergeCell ref="B6:D6"/>
    <mergeCell ref="B7:D7"/>
    <mergeCell ref="B8:D8"/>
    <mergeCell ref="B9:D9"/>
    <mergeCell ref="B10:D10"/>
    <mergeCell ref="B11:D11"/>
    <mergeCell ref="B12:D12"/>
    <mergeCell ref="B13:D13"/>
    <mergeCell ref="B14:D14"/>
    <mergeCell ref="C16:H16"/>
    <mergeCell ref="C17:H17"/>
    <mergeCell ref="D21:H21"/>
    <mergeCell ref="D22:H22"/>
    <mergeCell ref="D23:H23"/>
    <mergeCell ref="B24:D24"/>
    <mergeCell ref="E24:J24"/>
    <mergeCell ref="C39:G39"/>
    <mergeCell ref="C55:G55"/>
    <mergeCell ref="C71:G71"/>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Your numbers</vt:lpstr>
      <vt:lpstr>Worked 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WAYF</dc:creator>
  <dc:title/>
  <dc:subject/>
  <dc:description/>
  <cp:keywords/>
  <cp:category/>
  <cp:lastModifiedBy>Unknown</cp:lastModifiedBy>
  <dcterms:created xsi:type="dcterms:W3CDTF">2026-09-14T00:00:00Z</dcterms:created>
  <dcterms:modified xsi:type="dcterms:W3CDTF">2026-09-14T17:31:08Z</dcterms:modified>
</cp:coreProperties>
</file>